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Games\StarfieldMods\My Mods\"/>
    </mc:Choice>
  </mc:AlternateContent>
  <xr:revisionPtr revIDLastSave="0" documentId="13_ncr:1_{9520C020-DB25-4D65-AA85-CC437797D01A}" xr6:coauthVersionLast="47" xr6:coauthVersionMax="47" xr10:uidLastSave="{00000000-0000-0000-0000-000000000000}"/>
  <bookViews>
    <workbookView xWindow="-110" yWindow="-110" windowWidth="25820" windowHeight="15500" firstSheet="2" activeTab="8" xr2:uid="{00000000-000D-0000-FFFF-FFFF00000000}"/>
  </bookViews>
  <sheets>
    <sheet name="Base" sheetId="1" r:id="rId1"/>
    <sheet name="Balanced" sheetId="2" r:id="rId2"/>
    <sheet name="Super" sheetId="3" r:id="rId3"/>
    <sheet name="Mortal" sheetId="4" r:id="rId4"/>
    <sheet name="A-Ballistic" sheetId="5" r:id="rId5"/>
    <sheet name="B-Ballistic" sheetId="10" r:id="rId6"/>
    <sheet name="SolarBeam" sheetId="6" r:id="rId7"/>
    <sheet name="B-Particle" sheetId="7" r:id="rId8"/>
    <sheet name="A-Particle" sheetId="11" r:id="rId9"/>
    <sheet name="P-Turret" sheetId="8" r:id="rId10"/>
    <sheet name="Torpedo" sheetId="9" r:id="rId11"/>
    <sheet name="EM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" i="10" l="1"/>
  <c r="K12" i="10"/>
  <c r="N12" i="10" s="1"/>
  <c r="J12" i="10"/>
  <c r="M12" i="10" s="1"/>
  <c r="I12" i="10"/>
  <c r="Q12" i="10" s="1"/>
  <c r="P11" i="10"/>
  <c r="M11" i="10"/>
  <c r="K11" i="10"/>
  <c r="N11" i="10" s="1"/>
  <c r="J11" i="10"/>
  <c r="I11" i="10"/>
  <c r="L11" i="10" s="1"/>
  <c r="O11" i="10" s="1"/>
  <c r="Q10" i="10"/>
  <c r="P10" i="10"/>
  <c r="L10" i="10"/>
  <c r="O10" i="10" s="1"/>
  <c r="K10" i="10"/>
  <c r="N10" i="10" s="1"/>
  <c r="J10" i="10"/>
  <c r="J23" i="10" s="1"/>
  <c r="M23" i="10" s="1"/>
  <c r="I10" i="10"/>
  <c r="P9" i="10"/>
  <c r="K9" i="10"/>
  <c r="N9" i="10" s="1"/>
  <c r="J9" i="10"/>
  <c r="J35" i="10" s="1"/>
  <c r="M35" i="10" s="1"/>
  <c r="I9" i="10"/>
  <c r="Q9" i="10" s="1"/>
  <c r="P8" i="10"/>
  <c r="N8" i="10"/>
  <c r="L8" i="10"/>
  <c r="O8" i="10" s="1"/>
  <c r="K8" i="10"/>
  <c r="J8" i="10"/>
  <c r="J21" i="10" s="1"/>
  <c r="M21" i="10" s="1"/>
  <c r="I8" i="10"/>
  <c r="Q8" i="10" s="1"/>
  <c r="Q7" i="10"/>
  <c r="P7" i="10"/>
  <c r="K7" i="10"/>
  <c r="N7" i="10" s="1"/>
  <c r="J7" i="10"/>
  <c r="M7" i="10" s="1"/>
  <c r="I7" i="10"/>
  <c r="L7" i="10" s="1"/>
  <c r="O7" i="10" s="1"/>
  <c r="H38" i="11"/>
  <c r="P38" i="11" s="1"/>
  <c r="H37" i="11"/>
  <c r="K37" i="11" s="1"/>
  <c r="N37" i="11" s="1"/>
  <c r="H36" i="11"/>
  <c r="H35" i="11"/>
  <c r="K35" i="11" s="1"/>
  <c r="N35" i="11" s="1"/>
  <c r="H34" i="11"/>
  <c r="P34" i="11" s="1"/>
  <c r="H33" i="11"/>
  <c r="P33" i="11" s="1"/>
  <c r="H25" i="11"/>
  <c r="P25" i="11" s="1"/>
  <c r="H24" i="11"/>
  <c r="H23" i="11"/>
  <c r="K23" i="11" s="1"/>
  <c r="N23" i="11" s="1"/>
  <c r="H22" i="11"/>
  <c r="P22" i="11" s="1"/>
  <c r="H21" i="11"/>
  <c r="P21" i="11" s="1"/>
  <c r="H20" i="11"/>
  <c r="K20" i="11" s="1"/>
  <c r="N20" i="11" s="1"/>
  <c r="I12" i="11"/>
  <c r="I38" i="11" s="1"/>
  <c r="I11" i="11"/>
  <c r="I37" i="11" s="1"/>
  <c r="I10" i="11"/>
  <c r="I36" i="11" s="1"/>
  <c r="I9" i="11"/>
  <c r="I35" i="11" s="1"/>
  <c r="I8" i="11"/>
  <c r="J8" i="11" s="1"/>
  <c r="I7" i="11"/>
  <c r="I33" i="11" s="1"/>
  <c r="Q32" i="12"/>
  <c r="P32" i="12"/>
  <c r="L32" i="12"/>
  <c r="O32" i="12" s="1"/>
  <c r="K32" i="12"/>
  <c r="N32" i="12" s="1"/>
  <c r="Q31" i="12"/>
  <c r="P31" i="12"/>
  <c r="L31" i="12"/>
  <c r="O31" i="12" s="1"/>
  <c r="K31" i="12"/>
  <c r="N31" i="12" s="1"/>
  <c r="Q19" i="12"/>
  <c r="P19" i="12"/>
  <c r="O19" i="12"/>
  <c r="L19" i="12"/>
  <c r="K19" i="12"/>
  <c r="N19" i="12" s="1"/>
  <c r="Q18" i="12"/>
  <c r="P18" i="12"/>
  <c r="L18" i="12"/>
  <c r="O18" i="12" s="1"/>
  <c r="K18" i="12"/>
  <c r="N18" i="12" s="1"/>
  <c r="H38" i="12"/>
  <c r="P38" i="12" s="1"/>
  <c r="I37" i="12"/>
  <c r="Q37" i="12" s="1"/>
  <c r="H37" i="12"/>
  <c r="K37" i="12" s="1"/>
  <c r="N37" i="12" s="1"/>
  <c r="Q36" i="12"/>
  <c r="P36" i="12"/>
  <c r="I36" i="12"/>
  <c r="L36" i="12" s="1"/>
  <c r="O36" i="12" s="1"/>
  <c r="H36" i="12"/>
  <c r="K36" i="12" s="1"/>
  <c r="N36" i="12" s="1"/>
  <c r="H35" i="12"/>
  <c r="P35" i="12" s="1"/>
  <c r="J34" i="12"/>
  <c r="M34" i="12" s="1"/>
  <c r="H34" i="12"/>
  <c r="K34" i="12" s="1"/>
  <c r="N34" i="12" s="1"/>
  <c r="H33" i="12"/>
  <c r="P33" i="12" s="1"/>
  <c r="J25" i="12"/>
  <c r="M25" i="12" s="1"/>
  <c r="H25" i="12"/>
  <c r="K25" i="12" s="1"/>
  <c r="N25" i="12" s="1"/>
  <c r="I24" i="12"/>
  <c r="Q24" i="12" s="1"/>
  <c r="H24" i="12"/>
  <c r="P24" i="12" s="1"/>
  <c r="J23" i="12"/>
  <c r="M23" i="12" s="1"/>
  <c r="I23" i="12"/>
  <c r="L23" i="12" s="1"/>
  <c r="O23" i="12" s="1"/>
  <c r="H23" i="12"/>
  <c r="P23" i="12" s="1"/>
  <c r="H22" i="12"/>
  <c r="P22" i="12" s="1"/>
  <c r="J21" i="12"/>
  <c r="M21" i="12" s="1"/>
  <c r="H21" i="12"/>
  <c r="P21" i="12" s="1"/>
  <c r="I20" i="12"/>
  <c r="Q20" i="12" s="1"/>
  <c r="H20" i="12"/>
  <c r="K20" i="12" s="1"/>
  <c r="N20" i="12" s="1"/>
  <c r="P12" i="12"/>
  <c r="M12" i="12"/>
  <c r="L12" i="12"/>
  <c r="O12" i="12" s="1"/>
  <c r="K12" i="12"/>
  <c r="N12" i="12" s="1"/>
  <c r="J38" i="12"/>
  <c r="M38" i="12" s="1"/>
  <c r="I25" i="12"/>
  <c r="Q11" i="12"/>
  <c r="P11" i="12"/>
  <c r="K11" i="12"/>
  <c r="N11" i="12" s="1"/>
  <c r="J37" i="12"/>
  <c r="M37" i="12" s="1"/>
  <c r="L11" i="12"/>
  <c r="O11" i="12" s="1"/>
  <c r="Q10" i="12"/>
  <c r="P10" i="12"/>
  <c r="M10" i="12"/>
  <c r="L10" i="12"/>
  <c r="O10" i="12" s="1"/>
  <c r="K10" i="12"/>
  <c r="N10" i="12" s="1"/>
  <c r="J36" i="12"/>
  <c r="M36" i="12" s="1"/>
  <c r="P9" i="12"/>
  <c r="K9" i="12"/>
  <c r="N9" i="12" s="1"/>
  <c r="J35" i="12"/>
  <c r="M35" i="12" s="1"/>
  <c r="L9" i="12"/>
  <c r="O9" i="12" s="1"/>
  <c r="Q8" i="12"/>
  <c r="P8" i="12"/>
  <c r="M8" i="12"/>
  <c r="K8" i="12"/>
  <c r="N8" i="12" s="1"/>
  <c r="I34" i="12"/>
  <c r="P7" i="12"/>
  <c r="L7" i="12"/>
  <c r="O7" i="12" s="1"/>
  <c r="K7" i="12"/>
  <c r="N7" i="12" s="1"/>
  <c r="J20" i="12"/>
  <c r="M20" i="12" s="1"/>
  <c r="I33" i="12"/>
  <c r="Q6" i="12"/>
  <c r="P6" i="12"/>
  <c r="O6" i="12"/>
  <c r="L6" i="12"/>
  <c r="K6" i="12"/>
  <c r="N6" i="12" s="1"/>
  <c r="Q5" i="12"/>
  <c r="P5" i="12"/>
  <c r="L5" i="12"/>
  <c r="O5" i="12" s="1"/>
  <c r="K5" i="12"/>
  <c r="N5" i="12" s="1"/>
  <c r="P36" i="11"/>
  <c r="Q32" i="11"/>
  <c r="P32" i="11"/>
  <c r="O32" i="11"/>
  <c r="L32" i="11"/>
  <c r="K32" i="11"/>
  <c r="N32" i="11" s="1"/>
  <c r="Q31" i="11"/>
  <c r="P31" i="11"/>
  <c r="L31" i="11"/>
  <c r="O31" i="11" s="1"/>
  <c r="K31" i="11"/>
  <c r="N31" i="11" s="1"/>
  <c r="P24" i="11"/>
  <c r="Q19" i="11"/>
  <c r="P19" i="11"/>
  <c r="L19" i="11"/>
  <c r="O19" i="11" s="1"/>
  <c r="K19" i="11"/>
  <c r="N19" i="11" s="1"/>
  <c r="Q18" i="11"/>
  <c r="P18" i="11"/>
  <c r="L18" i="11"/>
  <c r="O18" i="11" s="1"/>
  <c r="K18" i="11"/>
  <c r="N18" i="11" s="1"/>
  <c r="P12" i="11"/>
  <c r="K12" i="11"/>
  <c r="N12" i="11" s="1"/>
  <c r="P11" i="11"/>
  <c r="K11" i="11"/>
  <c r="N11" i="11" s="1"/>
  <c r="P10" i="11"/>
  <c r="K10" i="11"/>
  <c r="N10" i="11" s="1"/>
  <c r="P9" i="11"/>
  <c r="K9" i="11"/>
  <c r="N9" i="11" s="1"/>
  <c r="P8" i="11"/>
  <c r="K8" i="11"/>
  <c r="N8" i="11" s="1"/>
  <c r="P7" i="11"/>
  <c r="K7" i="11"/>
  <c r="N7" i="11" s="1"/>
  <c r="Q6" i="11"/>
  <c r="P6" i="11"/>
  <c r="L6" i="11"/>
  <c r="O6" i="11" s="1"/>
  <c r="K6" i="11"/>
  <c r="N6" i="11" s="1"/>
  <c r="Q5" i="11"/>
  <c r="P5" i="11"/>
  <c r="O5" i="11"/>
  <c r="N5" i="11"/>
  <c r="L5" i="11"/>
  <c r="K5" i="11"/>
  <c r="H38" i="10"/>
  <c r="P38" i="10" s="1"/>
  <c r="H37" i="10"/>
  <c r="P37" i="10" s="1"/>
  <c r="H36" i="10"/>
  <c r="P36" i="10" s="1"/>
  <c r="H35" i="10"/>
  <c r="K35" i="10" s="1"/>
  <c r="N35" i="10" s="1"/>
  <c r="H34" i="10"/>
  <c r="K34" i="10" s="1"/>
  <c r="N34" i="10" s="1"/>
  <c r="H33" i="10"/>
  <c r="P33" i="10" s="1"/>
  <c r="Q32" i="10"/>
  <c r="P32" i="10"/>
  <c r="N32" i="10"/>
  <c r="L32" i="10"/>
  <c r="O32" i="10" s="1"/>
  <c r="K32" i="10"/>
  <c r="Q31" i="10"/>
  <c r="P31" i="10"/>
  <c r="L31" i="10"/>
  <c r="O31" i="10" s="1"/>
  <c r="K31" i="10"/>
  <c r="N31" i="10" s="1"/>
  <c r="H25" i="10"/>
  <c r="K25" i="10" s="1"/>
  <c r="N25" i="10" s="1"/>
  <c r="H24" i="10"/>
  <c r="K24" i="10" s="1"/>
  <c r="N24" i="10" s="1"/>
  <c r="H23" i="10"/>
  <c r="K23" i="10" s="1"/>
  <c r="N23" i="10" s="1"/>
  <c r="H22" i="10"/>
  <c r="P22" i="10" s="1"/>
  <c r="H21" i="10"/>
  <c r="P21" i="10" s="1"/>
  <c r="H20" i="10"/>
  <c r="K20" i="10" s="1"/>
  <c r="N20" i="10" s="1"/>
  <c r="Q19" i="10"/>
  <c r="P19" i="10"/>
  <c r="L19" i="10"/>
  <c r="O19" i="10" s="1"/>
  <c r="K19" i="10"/>
  <c r="N19" i="10" s="1"/>
  <c r="Q18" i="10"/>
  <c r="P18" i="10"/>
  <c r="O18" i="10"/>
  <c r="L18" i="10"/>
  <c r="K18" i="10"/>
  <c r="N18" i="10" s="1"/>
  <c r="I25" i="10"/>
  <c r="J37" i="10"/>
  <c r="M37" i="10" s="1"/>
  <c r="I37" i="10"/>
  <c r="I34" i="10"/>
  <c r="J20" i="10"/>
  <c r="M20" i="10" s="1"/>
  <c r="I20" i="10"/>
  <c r="Q6" i="10"/>
  <c r="P6" i="10"/>
  <c r="N6" i="10"/>
  <c r="L6" i="10"/>
  <c r="O6" i="10" s="1"/>
  <c r="K6" i="10"/>
  <c r="Q5" i="10"/>
  <c r="P5" i="10"/>
  <c r="O5" i="10"/>
  <c r="N5" i="10"/>
  <c r="L5" i="10"/>
  <c r="K5" i="10"/>
  <c r="Q38" i="9"/>
  <c r="P38" i="9"/>
  <c r="O38" i="9"/>
  <c r="N38" i="9"/>
  <c r="Q37" i="9"/>
  <c r="P37" i="9"/>
  <c r="O37" i="9"/>
  <c r="N37" i="9"/>
  <c r="Q36" i="9"/>
  <c r="P36" i="9"/>
  <c r="O36" i="9"/>
  <c r="N36" i="9"/>
  <c r="Q35" i="9"/>
  <c r="P35" i="9"/>
  <c r="O35" i="9"/>
  <c r="N35" i="9"/>
  <c r="Q34" i="9"/>
  <c r="P34" i="9"/>
  <c r="O34" i="9"/>
  <c r="N34" i="9"/>
  <c r="Q33" i="9"/>
  <c r="P33" i="9"/>
  <c r="O33" i="9"/>
  <c r="N33" i="9"/>
  <c r="Q25" i="9"/>
  <c r="P25" i="9"/>
  <c r="O25" i="9"/>
  <c r="N25" i="9"/>
  <c r="Q24" i="9"/>
  <c r="P24" i="9"/>
  <c r="O24" i="9"/>
  <c r="N24" i="9"/>
  <c r="Q23" i="9"/>
  <c r="P23" i="9"/>
  <c r="O23" i="9"/>
  <c r="N23" i="9"/>
  <c r="Q22" i="9"/>
  <c r="P22" i="9"/>
  <c r="O22" i="9"/>
  <c r="N22" i="9"/>
  <c r="Q21" i="9"/>
  <c r="P21" i="9"/>
  <c r="O21" i="9"/>
  <c r="N21" i="9"/>
  <c r="Q20" i="9"/>
  <c r="P20" i="9"/>
  <c r="O20" i="9"/>
  <c r="N20" i="9"/>
  <c r="Q32" i="9"/>
  <c r="P32" i="9"/>
  <c r="O32" i="9"/>
  <c r="L32" i="9"/>
  <c r="K32" i="9"/>
  <c r="N32" i="9" s="1"/>
  <c r="Q31" i="9"/>
  <c r="P31" i="9"/>
  <c r="L31" i="9"/>
  <c r="O31" i="9" s="1"/>
  <c r="K31" i="9"/>
  <c r="N31" i="9" s="1"/>
  <c r="Q19" i="9"/>
  <c r="P19" i="9"/>
  <c r="N19" i="9"/>
  <c r="L19" i="9"/>
  <c r="O19" i="9" s="1"/>
  <c r="K19" i="9"/>
  <c r="Q18" i="9"/>
  <c r="P18" i="9"/>
  <c r="L18" i="9"/>
  <c r="O18" i="9" s="1"/>
  <c r="K18" i="9"/>
  <c r="N18" i="9" s="1"/>
  <c r="P12" i="9"/>
  <c r="M12" i="9"/>
  <c r="K12" i="9"/>
  <c r="N12" i="9" s="1"/>
  <c r="J12" i="9"/>
  <c r="J25" i="9" s="1"/>
  <c r="M25" i="9" s="1"/>
  <c r="I12" i="9"/>
  <c r="Q12" i="9" s="1"/>
  <c r="Q11" i="9"/>
  <c r="P11" i="9"/>
  <c r="O11" i="9"/>
  <c r="L11" i="9"/>
  <c r="K11" i="9"/>
  <c r="N11" i="9" s="1"/>
  <c r="I11" i="9"/>
  <c r="J11" i="9" s="1"/>
  <c r="P10" i="9"/>
  <c r="K10" i="9"/>
  <c r="N10" i="9" s="1"/>
  <c r="J10" i="9"/>
  <c r="M10" i="9" s="1"/>
  <c r="I10" i="9"/>
  <c r="Q10" i="9" s="1"/>
  <c r="Q9" i="9"/>
  <c r="P9" i="9"/>
  <c r="N9" i="9"/>
  <c r="K9" i="9"/>
  <c r="I9" i="9"/>
  <c r="L9" i="9" s="1"/>
  <c r="O9" i="9" s="1"/>
  <c r="P8" i="9"/>
  <c r="K8" i="9"/>
  <c r="N8" i="9" s="1"/>
  <c r="I8" i="9"/>
  <c r="Q8" i="9" s="1"/>
  <c r="Q7" i="9"/>
  <c r="P7" i="9"/>
  <c r="K7" i="9"/>
  <c r="N7" i="9" s="1"/>
  <c r="J7" i="9"/>
  <c r="M7" i="9" s="1"/>
  <c r="I7" i="9"/>
  <c r="L7" i="9" s="1"/>
  <c r="O7" i="9" s="1"/>
  <c r="Q6" i="9"/>
  <c r="P6" i="9"/>
  <c r="L6" i="9"/>
  <c r="O6" i="9" s="1"/>
  <c r="K6" i="9"/>
  <c r="N6" i="9" s="1"/>
  <c r="Q5" i="9"/>
  <c r="P5" i="9"/>
  <c r="O5" i="9"/>
  <c r="N5" i="9"/>
  <c r="L5" i="9"/>
  <c r="K5" i="9"/>
  <c r="H38" i="9"/>
  <c r="I37" i="9"/>
  <c r="H37" i="9"/>
  <c r="K37" i="9" s="1"/>
  <c r="K36" i="9"/>
  <c r="J36" i="9"/>
  <c r="M36" i="9" s="1"/>
  <c r="I36" i="9"/>
  <c r="H36" i="9"/>
  <c r="L35" i="9"/>
  <c r="I35" i="9"/>
  <c r="H35" i="9"/>
  <c r="K35" i="9" s="1"/>
  <c r="H34" i="9"/>
  <c r="I33" i="9"/>
  <c r="H33" i="9"/>
  <c r="K33" i="9" s="1"/>
  <c r="L25" i="9"/>
  <c r="K25" i="9"/>
  <c r="I25" i="9"/>
  <c r="H25" i="9"/>
  <c r="I24" i="9"/>
  <c r="H24" i="9"/>
  <c r="K24" i="9" s="1"/>
  <c r="L23" i="9"/>
  <c r="K23" i="9"/>
  <c r="J23" i="9"/>
  <c r="M23" i="9" s="1"/>
  <c r="I23" i="9"/>
  <c r="H23" i="9"/>
  <c r="I22" i="9"/>
  <c r="H22" i="9"/>
  <c r="H21" i="9"/>
  <c r="I20" i="9"/>
  <c r="H20" i="9"/>
  <c r="K20" i="9" s="1"/>
  <c r="Q38" i="8"/>
  <c r="P38" i="8"/>
  <c r="Q37" i="8"/>
  <c r="P37" i="8"/>
  <c r="Q36" i="8"/>
  <c r="P36" i="8"/>
  <c r="Q35" i="8"/>
  <c r="P35" i="8"/>
  <c r="N35" i="8"/>
  <c r="Q34" i="8"/>
  <c r="P34" i="8"/>
  <c r="N34" i="8"/>
  <c r="Q33" i="8"/>
  <c r="P33" i="8"/>
  <c r="Q25" i="8"/>
  <c r="P25" i="8"/>
  <c r="Q24" i="8"/>
  <c r="P24" i="8"/>
  <c r="N24" i="8"/>
  <c r="Q23" i="8"/>
  <c r="P23" i="8"/>
  <c r="Q22" i="8"/>
  <c r="P22" i="8"/>
  <c r="Q21" i="8"/>
  <c r="P21" i="8"/>
  <c r="Q20" i="8"/>
  <c r="P20" i="8"/>
  <c r="N20" i="8"/>
  <c r="Q32" i="8"/>
  <c r="P32" i="8"/>
  <c r="N32" i="8"/>
  <c r="L32" i="8"/>
  <c r="O32" i="8" s="1"/>
  <c r="K32" i="8"/>
  <c r="Q31" i="8"/>
  <c r="P31" i="8"/>
  <c r="O31" i="8"/>
  <c r="L31" i="8"/>
  <c r="K31" i="8"/>
  <c r="N31" i="8" s="1"/>
  <c r="Q19" i="8"/>
  <c r="P19" i="8"/>
  <c r="N19" i="8"/>
  <c r="L19" i="8"/>
  <c r="O19" i="8" s="1"/>
  <c r="K19" i="8"/>
  <c r="Q18" i="8"/>
  <c r="P18" i="8"/>
  <c r="L18" i="8"/>
  <c r="O18" i="8" s="1"/>
  <c r="K18" i="8"/>
  <c r="N18" i="8" s="1"/>
  <c r="P12" i="8"/>
  <c r="N12" i="8"/>
  <c r="K12" i="8"/>
  <c r="I12" i="8"/>
  <c r="Q12" i="8" s="1"/>
  <c r="Q11" i="8"/>
  <c r="P11" i="8"/>
  <c r="L11" i="8"/>
  <c r="O11" i="8" s="1"/>
  <c r="K11" i="8"/>
  <c r="N11" i="8" s="1"/>
  <c r="I11" i="8"/>
  <c r="J11" i="8" s="1"/>
  <c r="M11" i="8" s="1"/>
  <c r="P10" i="8"/>
  <c r="K10" i="8"/>
  <c r="N10" i="8" s="1"/>
  <c r="I10" i="8"/>
  <c r="Q10" i="8" s="1"/>
  <c r="P9" i="8"/>
  <c r="N9" i="8"/>
  <c r="K9" i="8"/>
  <c r="I9" i="8"/>
  <c r="L9" i="8" s="1"/>
  <c r="O9" i="8" s="1"/>
  <c r="P8" i="8"/>
  <c r="K8" i="8"/>
  <c r="N8" i="8" s="1"/>
  <c r="J8" i="8"/>
  <c r="M8" i="8" s="1"/>
  <c r="I8" i="8"/>
  <c r="I34" i="8" s="1"/>
  <c r="Q7" i="8"/>
  <c r="P7" i="8"/>
  <c r="O7" i="8"/>
  <c r="L7" i="8"/>
  <c r="K7" i="8"/>
  <c r="N7" i="8" s="1"/>
  <c r="I7" i="8"/>
  <c r="J7" i="8" s="1"/>
  <c r="Q6" i="8"/>
  <c r="P6" i="8"/>
  <c r="L6" i="8"/>
  <c r="O6" i="8" s="1"/>
  <c r="K6" i="8"/>
  <c r="N6" i="8" s="1"/>
  <c r="Q5" i="8"/>
  <c r="P5" i="8"/>
  <c r="O5" i="8"/>
  <c r="N5" i="8"/>
  <c r="L5" i="8"/>
  <c r="K5" i="8"/>
  <c r="H38" i="8"/>
  <c r="H37" i="8"/>
  <c r="K37" i="8" s="1"/>
  <c r="N37" i="8" s="1"/>
  <c r="H36" i="8"/>
  <c r="K35" i="8"/>
  <c r="H35" i="8"/>
  <c r="K34" i="8"/>
  <c r="H34" i="8"/>
  <c r="I33" i="8"/>
  <c r="H33" i="8"/>
  <c r="H25" i="8"/>
  <c r="K24" i="8"/>
  <c r="I24" i="8"/>
  <c r="H24" i="8"/>
  <c r="H23" i="8"/>
  <c r="H22" i="8"/>
  <c r="H21" i="8"/>
  <c r="H20" i="8"/>
  <c r="K20" i="8" s="1"/>
  <c r="I25" i="8"/>
  <c r="Q38" i="7"/>
  <c r="P38" i="7"/>
  <c r="O38" i="7"/>
  <c r="N38" i="7"/>
  <c r="Q37" i="7"/>
  <c r="P37" i="7"/>
  <c r="O37" i="7"/>
  <c r="N37" i="7"/>
  <c r="Q36" i="7"/>
  <c r="P36" i="7"/>
  <c r="O36" i="7"/>
  <c r="N36" i="7"/>
  <c r="Q35" i="7"/>
  <c r="P35" i="7"/>
  <c r="O35" i="7"/>
  <c r="N35" i="7"/>
  <c r="Q34" i="7"/>
  <c r="P34" i="7"/>
  <c r="O34" i="7"/>
  <c r="N34" i="7"/>
  <c r="Q33" i="7"/>
  <c r="P33" i="7"/>
  <c r="O33" i="7"/>
  <c r="N33" i="7"/>
  <c r="Q25" i="7"/>
  <c r="P25" i="7"/>
  <c r="O25" i="7"/>
  <c r="N25" i="7"/>
  <c r="Q24" i="7"/>
  <c r="P24" i="7"/>
  <c r="O24" i="7"/>
  <c r="N24" i="7"/>
  <c r="Q23" i="7"/>
  <c r="P23" i="7"/>
  <c r="O23" i="7"/>
  <c r="N23" i="7"/>
  <c r="Q22" i="7"/>
  <c r="P22" i="7"/>
  <c r="O22" i="7"/>
  <c r="N22" i="7"/>
  <c r="Q21" i="7"/>
  <c r="P21" i="7"/>
  <c r="O21" i="7"/>
  <c r="N21" i="7"/>
  <c r="Q20" i="7"/>
  <c r="P20" i="7"/>
  <c r="O20" i="7"/>
  <c r="N20" i="7"/>
  <c r="Q32" i="7"/>
  <c r="P32" i="7"/>
  <c r="N32" i="7"/>
  <c r="L32" i="7"/>
  <c r="O32" i="7" s="1"/>
  <c r="K32" i="7"/>
  <c r="Q31" i="7"/>
  <c r="P31" i="7"/>
  <c r="L31" i="7"/>
  <c r="O31" i="7" s="1"/>
  <c r="K31" i="7"/>
  <c r="N31" i="7" s="1"/>
  <c r="Q19" i="7"/>
  <c r="P19" i="7"/>
  <c r="N19" i="7"/>
  <c r="L19" i="7"/>
  <c r="O19" i="7" s="1"/>
  <c r="K19" i="7"/>
  <c r="Q18" i="7"/>
  <c r="P18" i="7"/>
  <c r="L18" i="7"/>
  <c r="O18" i="7" s="1"/>
  <c r="K18" i="7"/>
  <c r="N18" i="7" s="1"/>
  <c r="P12" i="7"/>
  <c r="N12" i="7"/>
  <c r="M12" i="7"/>
  <c r="K12" i="7"/>
  <c r="J12" i="7"/>
  <c r="I12" i="7"/>
  <c r="Q12" i="7" s="1"/>
  <c r="Q11" i="7"/>
  <c r="P11" i="7"/>
  <c r="O11" i="7"/>
  <c r="N11" i="7"/>
  <c r="L11" i="7"/>
  <c r="K11" i="7"/>
  <c r="I11" i="7"/>
  <c r="J11" i="7" s="1"/>
  <c r="P10" i="7"/>
  <c r="K10" i="7"/>
  <c r="N10" i="7" s="1"/>
  <c r="I10" i="7"/>
  <c r="Q10" i="7" s="1"/>
  <c r="P9" i="7"/>
  <c r="N9" i="7"/>
  <c r="K9" i="7"/>
  <c r="I9" i="7"/>
  <c r="L9" i="7" s="1"/>
  <c r="O9" i="7" s="1"/>
  <c r="P8" i="7"/>
  <c r="K8" i="7"/>
  <c r="N8" i="7" s="1"/>
  <c r="I8" i="7"/>
  <c r="Q8" i="7" s="1"/>
  <c r="Q7" i="7"/>
  <c r="P7" i="7"/>
  <c r="K7" i="7"/>
  <c r="N7" i="7" s="1"/>
  <c r="J7" i="7"/>
  <c r="J33" i="7" s="1"/>
  <c r="M33" i="7" s="1"/>
  <c r="I7" i="7"/>
  <c r="I33" i="7" s="1"/>
  <c r="Q6" i="7"/>
  <c r="P6" i="7"/>
  <c r="L6" i="7"/>
  <c r="O6" i="7" s="1"/>
  <c r="K6" i="7"/>
  <c r="N6" i="7" s="1"/>
  <c r="Q5" i="7"/>
  <c r="P5" i="7"/>
  <c r="O5" i="7"/>
  <c r="N5" i="7"/>
  <c r="L5" i="7"/>
  <c r="K5" i="7"/>
  <c r="J38" i="7"/>
  <c r="M38" i="7" s="1"/>
  <c r="I38" i="7"/>
  <c r="H38" i="7"/>
  <c r="I37" i="7"/>
  <c r="H37" i="7"/>
  <c r="K37" i="7" s="1"/>
  <c r="K36" i="7"/>
  <c r="I36" i="7"/>
  <c r="H36" i="7"/>
  <c r="K35" i="7"/>
  <c r="H35" i="7"/>
  <c r="K34" i="7"/>
  <c r="H34" i="7"/>
  <c r="H33" i="7"/>
  <c r="J25" i="7"/>
  <c r="M25" i="7" s="1"/>
  <c r="I25" i="7"/>
  <c r="L25" i="7" s="1"/>
  <c r="H25" i="7"/>
  <c r="K25" i="7" s="1"/>
  <c r="I24" i="7"/>
  <c r="H24" i="7"/>
  <c r="K23" i="7"/>
  <c r="H23" i="7"/>
  <c r="H22" i="7"/>
  <c r="H21" i="7"/>
  <c r="L20" i="7"/>
  <c r="J20" i="7"/>
  <c r="M20" i="7" s="1"/>
  <c r="I20" i="7"/>
  <c r="H20" i="7"/>
  <c r="K20" i="7" s="1"/>
  <c r="Q38" i="6"/>
  <c r="P38" i="6"/>
  <c r="O38" i="6"/>
  <c r="N38" i="6"/>
  <c r="Q37" i="6"/>
  <c r="P37" i="6"/>
  <c r="O37" i="6"/>
  <c r="N37" i="6"/>
  <c r="Q36" i="6"/>
  <c r="P36" i="6"/>
  <c r="O36" i="6"/>
  <c r="N36" i="6"/>
  <c r="Q35" i="6"/>
  <c r="P35" i="6"/>
  <c r="O35" i="6"/>
  <c r="N35" i="6"/>
  <c r="Q34" i="6"/>
  <c r="P34" i="6"/>
  <c r="O34" i="6"/>
  <c r="N34" i="6"/>
  <c r="Q33" i="6"/>
  <c r="P33" i="6"/>
  <c r="O33" i="6"/>
  <c r="N33" i="6"/>
  <c r="Q25" i="6"/>
  <c r="P25" i="6"/>
  <c r="O25" i="6"/>
  <c r="N25" i="6"/>
  <c r="Q24" i="6"/>
  <c r="P24" i="6"/>
  <c r="O24" i="6"/>
  <c r="N24" i="6"/>
  <c r="Q23" i="6"/>
  <c r="P23" i="6"/>
  <c r="O23" i="6"/>
  <c r="N23" i="6"/>
  <c r="Q22" i="6"/>
  <c r="P22" i="6"/>
  <c r="O22" i="6"/>
  <c r="N22" i="6"/>
  <c r="Q21" i="6"/>
  <c r="P21" i="6"/>
  <c r="O21" i="6"/>
  <c r="N21" i="6"/>
  <c r="Q20" i="6"/>
  <c r="P20" i="6"/>
  <c r="O20" i="6"/>
  <c r="N20" i="6"/>
  <c r="Q32" i="6"/>
  <c r="P32" i="6"/>
  <c r="N32" i="6"/>
  <c r="L32" i="6"/>
  <c r="O32" i="6" s="1"/>
  <c r="K32" i="6"/>
  <c r="Q31" i="6"/>
  <c r="P31" i="6"/>
  <c r="L31" i="6"/>
  <c r="O31" i="6" s="1"/>
  <c r="K31" i="6"/>
  <c r="N31" i="6" s="1"/>
  <c r="Q19" i="6"/>
  <c r="P19" i="6"/>
  <c r="N19" i="6"/>
  <c r="L19" i="6"/>
  <c r="O19" i="6" s="1"/>
  <c r="K19" i="6"/>
  <c r="Q18" i="6"/>
  <c r="P18" i="6"/>
  <c r="L18" i="6"/>
  <c r="O18" i="6" s="1"/>
  <c r="K18" i="6"/>
  <c r="N18" i="6" s="1"/>
  <c r="Q12" i="6"/>
  <c r="P12" i="6"/>
  <c r="N12" i="6"/>
  <c r="M12" i="6"/>
  <c r="L12" i="6"/>
  <c r="O12" i="6" s="1"/>
  <c r="K12" i="6"/>
  <c r="Q11" i="6"/>
  <c r="P11" i="6"/>
  <c r="M11" i="6"/>
  <c r="L11" i="6"/>
  <c r="O11" i="6" s="1"/>
  <c r="K11" i="6"/>
  <c r="N11" i="6" s="1"/>
  <c r="Q10" i="6"/>
  <c r="P10" i="6"/>
  <c r="N10" i="6"/>
  <c r="M10" i="6"/>
  <c r="L10" i="6"/>
  <c r="O10" i="6" s="1"/>
  <c r="K10" i="6"/>
  <c r="Q9" i="6"/>
  <c r="P9" i="6"/>
  <c r="M9" i="6"/>
  <c r="L9" i="6"/>
  <c r="O9" i="6" s="1"/>
  <c r="K9" i="6"/>
  <c r="N9" i="6" s="1"/>
  <c r="Q8" i="6"/>
  <c r="P8" i="6"/>
  <c r="O8" i="6"/>
  <c r="N8" i="6"/>
  <c r="M8" i="6"/>
  <c r="L8" i="6"/>
  <c r="K8" i="6"/>
  <c r="Q7" i="6"/>
  <c r="P7" i="6"/>
  <c r="M7" i="6"/>
  <c r="L7" i="6"/>
  <c r="O7" i="6" s="1"/>
  <c r="K7" i="6"/>
  <c r="N7" i="6" s="1"/>
  <c r="Q6" i="6"/>
  <c r="P6" i="6"/>
  <c r="O6" i="6"/>
  <c r="N6" i="6"/>
  <c r="L6" i="6"/>
  <c r="K6" i="6"/>
  <c r="Q5" i="6"/>
  <c r="P5" i="6"/>
  <c r="N5" i="6"/>
  <c r="L5" i="6"/>
  <c r="O5" i="6" s="1"/>
  <c r="K5" i="6"/>
  <c r="I37" i="6"/>
  <c r="L37" i="6" s="1"/>
  <c r="H34" i="5"/>
  <c r="I34" i="5"/>
  <c r="J34" i="5"/>
  <c r="H35" i="5"/>
  <c r="K35" i="5" s="1"/>
  <c r="N35" i="5" s="1"/>
  <c r="I35" i="5"/>
  <c r="Q35" i="5" s="1"/>
  <c r="J35" i="5"/>
  <c r="H36" i="5"/>
  <c r="K36" i="5" s="1"/>
  <c r="N36" i="5" s="1"/>
  <c r="I36" i="5"/>
  <c r="J36" i="5"/>
  <c r="H37" i="5"/>
  <c r="I37" i="5"/>
  <c r="L37" i="5" s="1"/>
  <c r="O37" i="5" s="1"/>
  <c r="J37" i="5"/>
  <c r="H38" i="5"/>
  <c r="P38" i="5" s="1"/>
  <c r="I38" i="5"/>
  <c r="J38" i="5"/>
  <c r="M38" i="5" s="1"/>
  <c r="I33" i="5"/>
  <c r="J33" i="5"/>
  <c r="H33" i="5"/>
  <c r="H21" i="5"/>
  <c r="I21" i="5"/>
  <c r="J21" i="5"/>
  <c r="M21" i="5" s="1"/>
  <c r="H22" i="5"/>
  <c r="I22" i="5"/>
  <c r="J22" i="5"/>
  <c r="H23" i="5"/>
  <c r="I23" i="5"/>
  <c r="Q23" i="5" s="1"/>
  <c r="J23" i="5"/>
  <c r="H24" i="5"/>
  <c r="P24" i="5" s="1"/>
  <c r="I24" i="5"/>
  <c r="J24" i="5"/>
  <c r="M24" i="5" s="1"/>
  <c r="H25" i="5"/>
  <c r="K25" i="5" s="1"/>
  <c r="N25" i="5" s="1"/>
  <c r="I25" i="5"/>
  <c r="J25" i="5"/>
  <c r="J20" i="5"/>
  <c r="H20" i="5"/>
  <c r="Q22" i="5"/>
  <c r="Q24" i="5"/>
  <c r="I20" i="5"/>
  <c r="Q38" i="5"/>
  <c r="Q37" i="5"/>
  <c r="P37" i="5"/>
  <c r="M37" i="5"/>
  <c r="K37" i="5"/>
  <c r="N37" i="5" s="1"/>
  <c r="P36" i="5"/>
  <c r="M36" i="5"/>
  <c r="Q36" i="5"/>
  <c r="P35" i="5"/>
  <c r="M35" i="5"/>
  <c r="P34" i="5"/>
  <c r="K34" i="5"/>
  <c r="N34" i="5" s="1"/>
  <c r="M34" i="5"/>
  <c r="Q34" i="5"/>
  <c r="Q33" i="5"/>
  <c r="P33" i="5"/>
  <c r="K33" i="5"/>
  <c r="N33" i="5" s="1"/>
  <c r="M33" i="5"/>
  <c r="L33" i="5"/>
  <c r="O33" i="5" s="1"/>
  <c r="Q32" i="5"/>
  <c r="P32" i="5"/>
  <c r="L32" i="5"/>
  <c r="O32" i="5" s="1"/>
  <c r="K32" i="5"/>
  <c r="N32" i="5" s="1"/>
  <c r="Q31" i="5"/>
  <c r="P31" i="5"/>
  <c r="O31" i="5"/>
  <c r="N31" i="5"/>
  <c r="L31" i="5"/>
  <c r="K31" i="5"/>
  <c r="M25" i="5"/>
  <c r="Q25" i="5"/>
  <c r="P23" i="5"/>
  <c r="K23" i="5"/>
  <c r="N23" i="5" s="1"/>
  <c r="M23" i="5"/>
  <c r="P22" i="5"/>
  <c r="K22" i="5"/>
  <c r="N22" i="5" s="1"/>
  <c r="M22" i="5"/>
  <c r="P21" i="5"/>
  <c r="L21" i="5"/>
  <c r="O21" i="5" s="1"/>
  <c r="K21" i="5"/>
  <c r="N21" i="5" s="1"/>
  <c r="Q21" i="5"/>
  <c r="Q20" i="5"/>
  <c r="P20" i="5"/>
  <c r="O20" i="5"/>
  <c r="L20" i="5"/>
  <c r="K20" i="5"/>
  <c r="N20" i="5" s="1"/>
  <c r="M20" i="5"/>
  <c r="Q19" i="5"/>
  <c r="P19" i="5"/>
  <c r="L19" i="5"/>
  <c r="O19" i="5" s="1"/>
  <c r="K19" i="5"/>
  <c r="N19" i="5" s="1"/>
  <c r="Q18" i="5"/>
  <c r="P18" i="5"/>
  <c r="O18" i="5"/>
  <c r="N18" i="5"/>
  <c r="L18" i="5"/>
  <c r="K18" i="5"/>
  <c r="P12" i="5"/>
  <c r="K12" i="5"/>
  <c r="N12" i="5" s="1"/>
  <c r="J12" i="5"/>
  <c r="M12" i="5" s="1"/>
  <c r="I12" i="5"/>
  <c r="Q12" i="5" s="1"/>
  <c r="P11" i="5"/>
  <c r="K11" i="5"/>
  <c r="N11" i="5" s="1"/>
  <c r="J11" i="5"/>
  <c r="M11" i="5" s="1"/>
  <c r="I11" i="5"/>
  <c r="L11" i="5" s="1"/>
  <c r="O11" i="5" s="1"/>
  <c r="P10" i="5"/>
  <c r="K10" i="5"/>
  <c r="N10" i="5" s="1"/>
  <c r="J10" i="5"/>
  <c r="M10" i="5" s="1"/>
  <c r="I10" i="5"/>
  <c r="Q10" i="5" s="1"/>
  <c r="Q9" i="5"/>
  <c r="P9" i="5"/>
  <c r="K9" i="5"/>
  <c r="N9" i="5" s="1"/>
  <c r="J9" i="5"/>
  <c r="M9" i="5" s="1"/>
  <c r="I9" i="5"/>
  <c r="L9" i="5" s="1"/>
  <c r="O9" i="5" s="1"/>
  <c r="P8" i="5"/>
  <c r="K8" i="5"/>
  <c r="N8" i="5" s="1"/>
  <c r="J8" i="5"/>
  <c r="M8" i="5" s="1"/>
  <c r="I8" i="5"/>
  <c r="Q8" i="5" s="1"/>
  <c r="P7" i="5"/>
  <c r="K7" i="5"/>
  <c r="N7" i="5" s="1"/>
  <c r="J7" i="5"/>
  <c r="M7" i="5" s="1"/>
  <c r="I7" i="5"/>
  <c r="L7" i="5" s="1"/>
  <c r="O7" i="5" s="1"/>
  <c r="Q6" i="5"/>
  <c r="P6" i="5"/>
  <c r="L6" i="5"/>
  <c r="O6" i="5" s="1"/>
  <c r="K6" i="5"/>
  <c r="N6" i="5" s="1"/>
  <c r="Q5" i="5"/>
  <c r="P5" i="5"/>
  <c r="L5" i="5"/>
  <c r="O5" i="5" s="1"/>
  <c r="K5" i="5"/>
  <c r="N5" i="5" s="1"/>
  <c r="G45" i="4"/>
  <c r="O45" i="4" s="1"/>
  <c r="G44" i="4"/>
  <c r="G43" i="4"/>
  <c r="O43" i="4" s="1"/>
  <c r="G42" i="4"/>
  <c r="J42" i="4" s="1"/>
  <c r="M42" i="4" s="1"/>
  <c r="G41" i="4"/>
  <c r="J41" i="4" s="1"/>
  <c r="M41" i="4" s="1"/>
  <c r="G40" i="4"/>
  <c r="J40" i="4" s="1"/>
  <c r="M40" i="4" s="1"/>
  <c r="G7" i="4"/>
  <c r="K7" i="4" s="1"/>
  <c r="I7" i="4"/>
  <c r="L7" i="4" s="1"/>
  <c r="N7" i="4"/>
  <c r="G8" i="4"/>
  <c r="O8" i="4" s="1"/>
  <c r="I8" i="4"/>
  <c r="L8" i="4" s="1"/>
  <c r="K8" i="4"/>
  <c r="N8" i="4"/>
  <c r="G10" i="4"/>
  <c r="O10" i="4" s="1"/>
  <c r="K10" i="4"/>
  <c r="I10" i="4"/>
  <c r="L10" i="4" s="1"/>
  <c r="N10" i="4"/>
  <c r="G11" i="4"/>
  <c r="K11" i="4" s="1"/>
  <c r="I11" i="4"/>
  <c r="L11" i="4" s="1"/>
  <c r="N11" i="4"/>
  <c r="N56" i="4"/>
  <c r="I56" i="4"/>
  <c r="L56" i="4" s="1"/>
  <c r="K56" i="4"/>
  <c r="G56" i="4"/>
  <c r="O56" i="4" s="1"/>
  <c r="N55" i="4"/>
  <c r="I55" i="4"/>
  <c r="L55" i="4" s="1"/>
  <c r="K55" i="4"/>
  <c r="G55" i="4"/>
  <c r="O55" i="4" s="1"/>
  <c r="N54" i="4"/>
  <c r="I54" i="4"/>
  <c r="L54" i="4" s="1"/>
  <c r="K54" i="4"/>
  <c r="G54" i="4"/>
  <c r="O54" i="4" s="1"/>
  <c r="N53" i="4"/>
  <c r="I53" i="4"/>
  <c r="L53" i="4" s="1"/>
  <c r="K53" i="4"/>
  <c r="G53" i="4"/>
  <c r="J53" i="4" s="1"/>
  <c r="M53" i="4" s="1"/>
  <c r="N52" i="4"/>
  <c r="I52" i="4"/>
  <c r="L52" i="4" s="1"/>
  <c r="K52" i="4"/>
  <c r="G52" i="4"/>
  <c r="O52" i="4" s="1"/>
  <c r="N51" i="4"/>
  <c r="I51" i="4"/>
  <c r="L51" i="4" s="1"/>
  <c r="K51" i="4"/>
  <c r="G51" i="4"/>
  <c r="J51" i="4" s="1"/>
  <c r="M51" i="4" s="1"/>
  <c r="O50" i="4"/>
  <c r="N50" i="4"/>
  <c r="J50" i="4"/>
  <c r="M50" i="4" s="1"/>
  <c r="I50" i="4"/>
  <c r="L50" i="4" s="1"/>
  <c r="O49" i="4"/>
  <c r="N49" i="4"/>
  <c r="J49" i="4"/>
  <c r="M49" i="4" s="1"/>
  <c r="I49" i="4"/>
  <c r="L49" i="4" s="1"/>
  <c r="N45" i="4"/>
  <c r="I45" i="4"/>
  <c r="L45" i="4" s="1"/>
  <c r="K45" i="4"/>
  <c r="N44" i="4"/>
  <c r="I44" i="4"/>
  <c r="L44" i="4" s="1"/>
  <c r="K44" i="4"/>
  <c r="J44" i="4"/>
  <c r="M44" i="4" s="1"/>
  <c r="N43" i="4"/>
  <c r="I43" i="4"/>
  <c r="L43" i="4" s="1"/>
  <c r="K43" i="4"/>
  <c r="N42" i="4"/>
  <c r="I42" i="4"/>
  <c r="L42" i="4" s="1"/>
  <c r="K42" i="4"/>
  <c r="N41" i="4"/>
  <c r="I41" i="4"/>
  <c r="L41" i="4" s="1"/>
  <c r="K41" i="4"/>
  <c r="N40" i="4"/>
  <c r="I40" i="4"/>
  <c r="L40" i="4" s="1"/>
  <c r="K40" i="4"/>
  <c r="O39" i="4"/>
  <c r="N39" i="4"/>
  <c r="J39" i="4"/>
  <c r="M39" i="4" s="1"/>
  <c r="I39" i="4"/>
  <c r="L39" i="4" s="1"/>
  <c r="O38" i="4"/>
  <c r="N38" i="4"/>
  <c r="J38" i="4"/>
  <c r="M38" i="4" s="1"/>
  <c r="I38" i="4"/>
  <c r="L38" i="4" s="1"/>
  <c r="N34" i="4"/>
  <c r="I34" i="4"/>
  <c r="L34" i="4" s="1"/>
  <c r="K34" i="4"/>
  <c r="G34" i="4"/>
  <c r="J34" i="4" s="1"/>
  <c r="M34" i="4" s="1"/>
  <c r="N33" i="4"/>
  <c r="I33" i="4"/>
  <c r="L33" i="4" s="1"/>
  <c r="K33" i="4"/>
  <c r="G33" i="4"/>
  <c r="J33" i="4" s="1"/>
  <c r="M33" i="4" s="1"/>
  <c r="N32" i="4"/>
  <c r="I32" i="4"/>
  <c r="L32" i="4" s="1"/>
  <c r="K32" i="4"/>
  <c r="G32" i="4"/>
  <c r="J32" i="4" s="1"/>
  <c r="M32" i="4" s="1"/>
  <c r="N31" i="4"/>
  <c r="I31" i="4"/>
  <c r="L31" i="4" s="1"/>
  <c r="K31" i="4"/>
  <c r="G31" i="4"/>
  <c r="J31" i="4" s="1"/>
  <c r="M31" i="4" s="1"/>
  <c r="N30" i="4"/>
  <c r="I30" i="4"/>
  <c r="L30" i="4" s="1"/>
  <c r="K30" i="4"/>
  <c r="G30" i="4"/>
  <c r="O30" i="4" s="1"/>
  <c r="N29" i="4"/>
  <c r="I29" i="4"/>
  <c r="L29" i="4" s="1"/>
  <c r="K29" i="4"/>
  <c r="G29" i="4"/>
  <c r="O29" i="4" s="1"/>
  <c r="O28" i="4"/>
  <c r="N28" i="4"/>
  <c r="J28" i="4"/>
  <c r="M28" i="4" s="1"/>
  <c r="I28" i="4"/>
  <c r="L28" i="4" s="1"/>
  <c r="O27" i="4"/>
  <c r="N27" i="4"/>
  <c r="J27" i="4"/>
  <c r="M27" i="4" s="1"/>
  <c r="I27" i="4"/>
  <c r="L27" i="4" s="1"/>
  <c r="O23" i="4"/>
  <c r="J23" i="4"/>
  <c r="M23" i="4" s="1"/>
  <c r="F23" i="4"/>
  <c r="I23" i="4" s="1"/>
  <c r="L23" i="4" s="1"/>
  <c r="O22" i="4"/>
  <c r="J22" i="4"/>
  <c r="M22" i="4" s="1"/>
  <c r="F22" i="4"/>
  <c r="N22" i="4" s="1"/>
  <c r="O21" i="4"/>
  <c r="J21" i="4"/>
  <c r="M21" i="4" s="1"/>
  <c r="F21" i="4"/>
  <c r="N21" i="4" s="1"/>
  <c r="O20" i="4"/>
  <c r="J20" i="4"/>
  <c r="M20" i="4" s="1"/>
  <c r="F20" i="4"/>
  <c r="N20" i="4" s="1"/>
  <c r="O19" i="4"/>
  <c r="J19" i="4"/>
  <c r="M19" i="4" s="1"/>
  <c r="F19" i="4"/>
  <c r="I19" i="4" s="1"/>
  <c r="L19" i="4" s="1"/>
  <c r="O18" i="4"/>
  <c r="J18" i="4"/>
  <c r="M18" i="4" s="1"/>
  <c r="F18" i="4"/>
  <c r="I18" i="4" s="1"/>
  <c r="L18" i="4" s="1"/>
  <c r="O17" i="4"/>
  <c r="N17" i="4"/>
  <c r="J17" i="4"/>
  <c r="M17" i="4" s="1"/>
  <c r="I17" i="4"/>
  <c r="L17" i="4" s="1"/>
  <c r="O16" i="4"/>
  <c r="N16" i="4"/>
  <c r="J16" i="4"/>
  <c r="M16" i="4" s="1"/>
  <c r="I16" i="4"/>
  <c r="L16" i="4" s="1"/>
  <c r="N12" i="4"/>
  <c r="I12" i="4"/>
  <c r="L12" i="4" s="1"/>
  <c r="G12" i="4"/>
  <c r="O12" i="4" s="1"/>
  <c r="N9" i="4"/>
  <c r="I9" i="4"/>
  <c r="L9" i="4" s="1"/>
  <c r="G9" i="4"/>
  <c r="J9" i="4" s="1"/>
  <c r="M9" i="4" s="1"/>
  <c r="O6" i="4"/>
  <c r="N6" i="4"/>
  <c r="J6" i="4"/>
  <c r="M6" i="4" s="1"/>
  <c r="I6" i="4"/>
  <c r="L6" i="4" s="1"/>
  <c r="O5" i="4"/>
  <c r="N5" i="4"/>
  <c r="J5" i="4"/>
  <c r="M5" i="4" s="1"/>
  <c r="I5" i="4"/>
  <c r="L5" i="4" s="1"/>
  <c r="G29" i="2"/>
  <c r="H52" i="2"/>
  <c r="H53" i="2"/>
  <c r="H54" i="2"/>
  <c r="H55" i="2"/>
  <c r="H56" i="2"/>
  <c r="K56" i="2" s="1"/>
  <c r="H51" i="2"/>
  <c r="H41" i="2"/>
  <c r="H42" i="2"/>
  <c r="H43" i="2"/>
  <c r="H44" i="2"/>
  <c r="H45" i="2"/>
  <c r="H40" i="2"/>
  <c r="H30" i="2"/>
  <c r="K30" i="2" s="1"/>
  <c r="H31" i="2"/>
  <c r="H32" i="2"/>
  <c r="H33" i="2"/>
  <c r="H34" i="2"/>
  <c r="H29" i="2"/>
  <c r="F19" i="2"/>
  <c r="H19" i="2" s="1"/>
  <c r="K19" i="2" s="1"/>
  <c r="F20" i="2"/>
  <c r="H20" i="2" s="1"/>
  <c r="K20" i="2" s="1"/>
  <c r="F21" i="2"/>
  <c r="N21" i="2" s="1"/>
  <c r="F22" i="2"/>
  <c r="N22" i="2" s="1"/>
  <c r="F23" i="2"/>
  <c r="N23" i="2" s="1"/>
  <c r="F18" i="2"/>
  <c r="H18" i="2" s="1"/>
  <c r="K18" i="2" s="1"/>
  <c r="G8" i="2"/>
  <c r="O8" i="2" s="1"/>
  <c r="G9" i="2"/>
  <c r="H9" i="2" s="1"/>
  <c r="K9" i="2" s="1"/>
  <c r="G10" i="2"/>
  <c r="O10" i="2" s="1"/>
  <c r="G11" i="2"/>
  <c r="O11" i="2" s="1"/>
  <c r="G12" i="2"/>
  <c r="J12" i="2" s="1"/>
  <c r="M12" i="2" s="1"/>
  <c r="G7" i="2"/>
  <c r="H7" i="2" s="1"/>
  <c r="K7" i="2" s="1"/>
  <c r="N56" i="3"/>
  <c r="I56" i="3"/>
  <c r="L56" i="3" s="1"/>
  <c r="G56" i="3"/>
  <c r="O56" i="3" s="1"/>
  <c r="N55" i="3"/>
  <c r="I55" i="3"/>
  <c r="L55" i="3" s="1"/>
  <c r="G55" i="3"/>
  <c r="H55" i="3" s="1"/>
  <c r="K55" i="3" s="1"/>
  <c r="N54" i="3"/>
  <c r="L54" i="3"/>
  <c r="I54" i="3"/>
  <c r="G54" i="3"/>
  <c r="O54" i="3" s="1"/>
  <c r="N53" i="3"/>
  <c r="I53" i="3"/>
  <c r="L53" i="3" s="1"/>
  <c r="G53" i="3"/>
  <c r="J53" i="3" s="1"/>
  <c r="M53" i="3" s="1"/>
  <c r="N52" i="3"/>
  <c r="I52" i="3"/>
  <c r="L52" i="3" s="1"/>
  <c r="G52" i="3"/>
  <c r="O52" i="3" s="1"/>
  <c r="N51" i="3"/>
  <c r="I51" i="3"/>
  <c r="L51" i="3" s="1"/>
  <c r="G51" i="3"/>
  <c r="H51" i="3" s="1"/>
  <c r="K51" i="3" s="1"/>
  <c r="O50" i="3"/>
  <c r="N50" i="3"/>
  <c r="J50" i="3"/>
  <c r="M50" i="3" s="1"/>
  <c r="I50" i="3"/>
  <c r="L50" i="3" s="1"/>
  <c r="O49" i="3"/>
  <c r="N49" i="3"/>
  <c r="J49" i="3"/>
  <c r="M49" i="3" s="1"/>
  <c r="I49" i="3"/>
  <c r="L49" i="3" s="1"/>
  <c r="N45" i="3"/>
  <c r="I45" i="3"/>
  <c r="L45" i="3" s="1"/>
  <c r="G45" i="3"/>
  <c r="O45" i="3" s="1"/>
  <c r="N44" i="3"/>
  <c r="I44" i="3"/>
  <c r="L44" i="3" s="1"/>
  <c r="G44" i="3"/>
  <c r="J44" i="3" s="1"/>
  <c r="M44" i="3" s="1"/>
  <c r="N43" i="3"/>
  <c r="I43" i="3"/>
  <c r="L43" i="3" s="1"/>
  <c r="G43" i="3"/>
  <c r="O43" i="3" s="1"/>
  <c r="O42" i="3"/>
  <c r="N42" i="3"/>
  <c r="I42" i="3"/>
  <c r="L42" i="3" s="1"/>
  <c r="G42" i="3"/>
  <c r="H42" i="3" s="1"/>
  <c r="K42" i="3" s="1"/>
  <c r="N41" i="3"/>
  <c r="I41" i="3"/>
  <c r="L41" i="3" s="1"/>
  <c r="G41" i="3"/>
  <c r="O41" i="3" s="1"/>
  <c r="N40" i="3"/>
  <c r="I40" i="3"/>
  <c r="L40" i="3" s="1"/>
  <c r="G40" i="3"/>
  <c r="J40" i="3" s="1"/>
  <c r="M40" i="3" s="1"/>
  <c r="O39" i="3"/>
  <c r="N39" i="3"/>
  <c r="J39" i="3"/>
  <c r="M39" i="3" s="1"/>
  <c r="I39" i="3"/>
  <c r="L39" i="3" s="1"/>
  <c r="O38" i="3"/>
  <c r="N38" i="3"/>
  <c r="J38" i="3"/>
  <c r="M38" i="3" s="1"/>
  <c r="I38" i="3"/>
  <c r="L38" i="3" s="1"/>
  <c r="N34" i="3"/>
  <c r="I34" i="3"/>
  <c r="L34" i="3" s="1"/>
  <c r="G34" i="3"/>
  <c r="O34" i="3" s="1"/>
  <c r="N33" i="3"/>
  <c r="I33" i="3"/>
  <c r="L33" i="3" s="1"/>
  <c r="G33" i="3"/>
  <c r="H33" i="3" s="1"/>
  <c r="K33" i="3" s="1"/>
  <c r="N32" i="3"/>
  <c r="I32" i="3"/>
  <c r="L32" i="3" s="1"/>
  <c r="G32" i="3"/>
  <c r="O32" i="3" s="1"/>
  <c r="N31" i="3"/>
  <c r="L31" i="3"/>
  <c r="I31" i="3"/>
  <c r="G31" i="3"/>
  <c r="J31" i="3" s="1"/>
  <c r="M31" i="3" s="1"/>
  <c r="N30" i="3"/>
  <c r="I30" i="3"/>
  <c r="L30" i="3" s="1"/>
  <c r="G30" i="3"/>
  <c r="J30" i="3" s="1"/>
  <c r="M30" i="3" s="1"/>
  <c r="N29" i="3"/>
  <c r="I29" i="3"/>
  <c r="L29" i="3" s="1"/>
  <c r="G29" i="3"/>
  <c r="O29" i="3" s="1"/>
  <c r="O28" i="3"/>
  <c r="N28" i="3"/>
  <c r="J28" i="3"/>
  <c r="M28" i="3" s="1"/>
  <c r="I28" i="3"/>
  <c r="L28" i="3" s="1"/>
  <c r="O27" i="3"/>
  <c r="N27" i="3"/>
  <c r="L27" i="3"/>
  <c r="J27" i="3"/>
  <c r="M27" i="3" s="1"/>
  <c r="I27" i="3"/>
  <c r="O23" i="3"/>
  <c r="J23" i="3"/>
  <c r="M23" i="3" s="1"/>
  <c r="H23" i="3"/>
  <c r="K23" i="3" s="1"/>
  <c r="F23" i="3"/>
  <c r="N23" i="3" s="1"/>
  <c r="O22" i="3"/>
  <c r="J22" i="3"/>
  <c r="M22" i="3" s="1"/>
  <c r="H22" i="3"/>
  <c r="K22" i="3" s="1"/>
  <c r="F22" i="3"/>
  <c r="N22" i="3" s="1"/>
  <c r="O21" i="3"/>
  <c r="J21" i="3"/>
  <c r="M21" i="3" s="1"/>
  <c r="H21" i="3"/>
  <c r="K21" i="3" s="1"/>
  <c r="F21" i="3"/>
  <c r="N21" i="3" s="1"/>
  <c r="O20" i="3"/>
  <c r="M20" i="3"/>
  <c r="J20" i="3"/>
  <c r="H20" i="3"/>
  <c r="K20" i="3" s="1"/>
  <c r="F20" i="3"/>
  <c r="I20" i="3" s="1"/>
  <c r="L20" i="3" s="1"/>
  <c r="O19" i="3"/>
  <c r="J19" i="3"/>
  <c r="M19" i="3" s="1"/>
  <c r="H19" i="3"/>
  <c r="K19" i="3" s="1"/>
  <c r="F19" i="3"/>
  <c r="I19" i="3" s="1"/>
  <c r="L19" i="3" s="1"/>
  <c r="O18" i="3"/>
  <c r="J18" i="3"/>
  <c r="M18" i="3" s="1"/>
  <c r="H18" i="3"/>
  <c r="K18" i="3" s="1"/>
  <c r="F18" i="3"/>
  <c r="N18" i="3" s="1"/>
  <c r="O17" i="3"/>
  <c r="N17" i="3"/>
  <c r="J17" i="3"/>
  <c r="M17" i="3" s="1"/>
  <c r="I17" i="3"/>
  <c r="L17" i="3" s="1"/>
  <c r="O16" i="3"/>
  <c r="N16" i="3"/>
  <c r="J16" i="3"/>
  <c r="M16" i="3" s="1"/>
  <c r="I16" i="3"/>
  <c r="L16" i="3" s="1"/>
  <c r="N12" i="3"/>
  <c r="I12" i="3"/>
  <c r="L12" i="3" s="1"/>
  <c r="H12" i="3"/>
  <c r="K12" i="3" s="1"/>
  <c r="G12" i="3"/>
  <c r="O12" i="3" s="1"/>
  <c r="N11" i="3"/>
  <c r="I11" i="3"/>
  <c r="L11" i="3" s="1"/>
  <c r="H11" i="3"/>
  <c r="K11" i="3" s="1"/>
  <c r="G11" i="3"/>
  <c r="O11" i="3" s="1"/>
  <c r="N10" i="3"/>
  <c r="I10" i="3"/>
  <c r="L10" i="3" s="1"/>
  <c r="H10" i="3"/>
  <c r="K10" i="3" s="1"/>
  <c r="G10" i="3"/>
  <c r="O10" i="3" s="1"/>
  <c r="N9" i="3"/>
  <c r="I9" i="3"/>
  <c r="L9" i="3" s="1"/>
  <c r="H9" i="3"/>
  <c r="K9" i="3" s="1"/>
  <c r="G9" i="3"/>
  <c r="J9" i="3" s="1"/>
  <c r="M9" i="3" s="1"/>
  <c r="O8" i="3"/>
  <c r="N8" i="3"/>
  <c r="I8" i="3"/>
  <c r="L8" i="3" s="1"/>
  <c r="H8" i="3"/>
  <c r="K8" i="3" s="1"/>
  <c r="G8" i="3"/>
  <c r="J8" i="3" s="1"/>
  <c r="M8" i="3" s="1"/>
  <c r="N7" i="3"/>
  <c r="I7" i="3"/>
  <c r="L7" i="3" s="1"/>
  <c r="H7" i="3"/>
  <c r="K7" i="3" s="1"/>
  <c r="G7" i="3"/>
  <c r="O7" i="3" s="1"/>
  <c r="O6" i="3"/>
  <c r="N6" i="3"/>
  <c r="J6" i="3"/>
  <c r="M6" i="3" s="1"/>
  <c r="I6" i="3"/>
  <c r="L6" i="3" s="1"/>
  <c r="O5" i="3"/>
  <c r="N5" i="3"/>
  <c r="J5" i="3"/>
  <c r="M5" i="3" s="1"/>
  <c r="I5" i="3"/>
  <c r="L5" i="3" s="1"/>
  <c r="N56" i="2"/>
  <c r="I56" i="2"/>
  <c r="L56" i="2" s="1"/>
  <c r="G56" i="2"/>
  <c r="O56" i="2" s="1"/>
  <c r="N55" i="2"/>
  <c r="I55" i="2"/>
  <c r="L55" i="2" s="1"/>
  <c r="G55" i="2"/>
  <c r="J55" i="2" s="1"/>
  <c r="M55" i="2" s="1"/>
  <c r="N54" i="2"/>
  <c r="I54" i="2"/>
  <c r="L54" i="2" s="1"/>
  <c r="G54" i="2"/>
  <c r="O54" i="2" s="1"/>
  <c r="N53" i="2"/>
  <c r="I53" i="2"/>
  <c r="L53" i="2" s="1"/>
  <c r="G53" i="2"/>
  <c r="J53" i="2" s="1"/>
  <c r="M53" i="2" s="1"/>
  <c r="N52" i="2"/>
  <c r="I52" i="2"/>
  <c r="L52" i="2" s="1"/>
  <c r="G52" i="2"/>
  <c r="O52" i="2" s="1"/>
  <c r="N51" i="2"/>
  <c r="I51" i="2"/>
  <c r="L51" i="2" s="1"/>
  <c r="G51" i="2"/>
  <c r="J51" i="2" s="1"/>
  <c r="M51" i="2" s="1"/>
  <c r="O50" i="2"/>
  <c r="N50" i="2"/>
  <c r="J50" i="2"/>
  <c r="M50" i="2" s="1"/>
  <c r="I50" i="2"/>
  <c r="L50" i="2" s="1"/>
  <c r="O49" i="2"/>
  <c r="N49" i="2"/>
  <c r="J49" i="2"/>
  <c r="M49" i="2" s="1"/>
  <c r="I49" i="2"/>
  <c r="L49" i="2" s="1"/>
  <c r="N45" i="2"/>
  <c r="I45" i="2"/>
  <c r="L45" i="2" s="1"/>
  <c r="G45" i="2"/>
  <c r="O45" i="2" s="1"/>
  <c r="N44" i="2"/>
  <c r="I44" i="2"/>
  <c r="L44" i="2" s="1"/>
  <c r="G44" i="2"/>
  <c r="J44" i="2" s="1"/>
  <c r="M44" i="2" s="1"/>
  <c r="N43" i="2"/>
  <c r="I43" i="2"/>
  <c r="L43" i="2" s="1"/>
  <c r="G43" i="2"/>
  <c r="O43" i="2" s="1"/>
  <c r="N42" i="2"/>
  <c r="I42" i="2"/>
  <c r="L42" i="2" s="1"/>
  <c r="G42" i="2"/>
  <c r="J42" i="2" s="1"/>
  <c r="M42" i="2" s="1"/>
  <c r="N41" i="2"/>
  <c r="I41" i="2"/>
  <c r="L41" i="2" s="1"/>
  <c r="G41" i="2"/>
  <c r="O41" i="2" s="1"/>
  <c r="N40" i="2"/>
  <c r="I40" i="2"/>
  <c r="L40" i="2" s="1"/>
  <c r="G40" i="2"/>
  <c r="O39" i="2"/>
  <c r="N39" i="2"/>
  <c r="J39" i="2"/>
  <c r="M39" i="2" s="1"/>
  <c r="I39" i="2"/>
  <c r="L39" i="2" s="1"/>
  <c r="O38" i="2"/>
  <c r="N38" i="2"/>
  <c r="J38" i="2"/>
  <c r="M38" i="2" s="1"/>
  <c r="I38" i="2"/>
  <c r="L38" i="2" s="1"/>
  <c r="N34" i="2"/>
  <c r="I34" i="2"/>
  <c r="L34" i="2" s="1"/>
  <c r="G34" i="2"/>
  <c r="O34" i="2" s="1"/>
  <c r="N33" i="2"/>
  <c r="I33" i="2"/>
  <c r="L33" i="2" s="1"/>
  <c r="G33" i="2"/>
  <c r="J33" i="2" s="1"/>
  <c r="M33" i="2" s="1"/>
  <c r="N32" i="2"/>
  <c r="I32" i="2"/>
  <c r="L32" i="2" s="1"/>
  <c r="G32" i="2"/>
  <c r="O32" i="2" s="1"/>
  <c r="N31" i="2"/>
  <c r="I31" i="2"/>
  <c r="L31" i="2" s="1"/>
  <c r="G31" i="2"/>
  <c r="J31" i="2" s="1"/>
  <c r="M31" i="2" s="1"/>
  <c r="N30" i="2"/>
  <c r="I30" i="2"/>
  <c r="L30" i="2" s="1"/>
  <c r="G30" i="2"/>
  <c r="O30" i="2" s="1"/>
  <c r="N29" i="2"/>
  <c r="I29" i="2"/>
  <c r="L29" i="2" s="1"/>
  <c r="O29" i="2"/>
  <c r="O28" i="2"/>
  <c r="N28" i="2"/>
  <c r="J28" i="2"/>
  <c r="M28" i="2" s="1"/>
  <c r="I28" i="2"/>
  <c r="L28" i="2" s="1"/>
  <c r="O27" i="2"/>
  <c r="N27" i="2"/>
  <c r="J27" i="2"/>
  <c r="M27" i="2" s="1"/>
  <c r="I27" i="2"/>
  <c r="L27" i="2" s="1"/>
  <c r="O23" i="2"/>
  <c r="J23" i="2"/>
  <c r="M23" i="2" s="1"/>
  <c r="O22" i="2"/>
  <c r="J22" i="2"/>
  <c r="M22" i="2" s="1"/>
  <c r="O21" i="2"/>
  <c r="J21" i="2"/>
  <c r="M21" i="2" s="1"/>
  <c r="O20" i="2"/>
  <c r="J20" i="2"/>
  <c r="M20" i="2" s="1"/>
  <c r="O19" i="2"/>
  <c r="J19" i="2"/>
  <c r="M19" i="2" s="1"/>
  <c r="O18" i="2"/>
  <c r="J18" i="2"/>
  <c r="M18" i="2" s="1"/>
  <c r="O17" i="2"/>
  <c r="N17" i="2"/>
  <c r="J17" i="2"/>
  <c r="M17" i="2" s="1"/>
  <c r="I17" i="2"/>
  <c r="L17" i="2" s="1"/>
  <c r="O16" i="2"/>
  <c r="N16" i="2"/>
  <c r="J16" i="2"/>
  <c r="M16" i="2" s="1"/>
  <c r="I16" i="2"/>
  <c r="L16" i="2" s="1"/>
  <c r="N12" i="2"/>
  <c r="I12" i="2"/>
  <c r="L12" i="2" s="1"/>
  <c r="N11" i="2"/>
  <c r="I11" i="2"/>
  <c r="L11" i="2" s="1"/>
  <c r="N10" i="2"/>
  <c r="I10" i="2"/>
  <c r="L10" i="2" s="1"/>
  <c r="N9" i="2"/>
  <c r="I9" i="2"/>
  <c r="L9" i="2" s="1"/>
  <c r="N8" i="2"/>
  <c r="I8" i="2"/>
  <c r="L8" i="2" s="1"/>
  <c r="N7" i="2"/>
  <c r="I7" i="2"/>
  <c r="L7" i="2" s="1"/>
  <c r="O6" i="2"/>
  <c r="N6" i="2"/>
  <c r="J6" i="2"/>
  <c r="M6" i="2" s="1"/>
  <c r="I6" i="2"/>
  <c r="L6" i="2" s="1"/>
  <c r="O5" i="2"/>
  <c r="N5" i="2"/>
  <c r="L5" i="2"/>
  <c r="J5" i="2"/>
  <c r="M5" i="2" s="1"/>
  <c r="I5" i="2"/>
  <c r="M19" i="1"/>
  <c r="M22" i="1"/>
  <c r="M23" i="1"/>
  <c r="M18" i="1"/>
  <c r="K21" i="1"/>
  <c r="K22" i="1"/>
  <c r="K23" i="1"/>
  <c r="I52" i="1"/>
  <c r="J52" i="1" s="1"/>
  <c r="M52" i="1" s="1"/>
  <c r="I53" i="1"/>
  <c r="J53" i="1" s="1"/>
  <c r="M53" i="1" s="1"/>
  <c r="I54" i="1"/>
  <c r="L54" i="1" s="1"/>
  <c r="I55" i="1"/>
  <c r="L55" i="1" s="1"/>
  <c r="I56" i="1"/>
  <c r="J56" i="1" s="1"/>
  <c r="I51" i="1"/>
  <c r="J51" i="1" s="1"/>
  <c r="K54" i="1"/>
  <c r="M20" i="1"/>
  <c r="M21" i="1"/>
  <c r="P50" i="1"/>
  <c r="Q49" i="1"/>
  <c r="P56" i="1"/>
  <c r="K56" i="1"/>
  <c r="K55" i="1"/>
  <c r="P54" i="1"/>
  <c r="P53" i="1"/>
  <c r="K53" i="1"/>
  <c r="P52" i="1"/>
  <c r="K52" i="1"/>
  <c r="P51" i="1"/>
  <c r="K51" i="1"/>
  <c r="L50" i="1"/>
  <c r="K50" i="1"/>
  <c r="L49" i="1"/>
  <c r="K49" i="1"/>
  <c r="Q38" i="1"/>
  <c r="P45" i="1"/>
  <c r="K45" i="1"/>
  <c r="I45" i="1"/>
  <c r="P44" i="1"/>
  <c r="K44" i="1"/>
  <c r="I44" i="1"/>
  <c r="L44" i="1" s="1"/>
  <c r="P43" i="1"/>
  <c r="K43" i="1"/>
  <c r="I43" i="1"/>
  <c r="Q43" i="1" s="1"/>
  <c r="P42" i="1"/>
  <c r="K42" i="1"/>
  <c r="I42" i="1"/>
  <c r="J42" i="1" s="1"/>
  <c r="M42" i="1" s="1"/>
  <c r="P41" i="1"/>
  <c r="K41" i="1"/>
  <c r="N41" i="1" s="1"/>
  <c r="I41" i="1"/>
  <c r="J41" i="1" s="1"/>
  <c r="M41" i="1" s="1"/>
  <c r="P40" i="1"/>
  <c r="K40" i="1"/>
  <c r="I40" i="1"/>
  <c r="Q39" i="1"/>
  <c r="L39" i="1"/>
  <c r="K39" i="1"/>
  <c r="L38" i="1"/>
  <c r="K38" i="1"/>
  <c r="I30" i="1"/>
  <c r="J30" i="1" s="1"/>
  <c r="M30" i="1" s="1"/>
  <c r="I31" i="1"/>
  <c r="J31" i="1" s="1"/>
  <c r="M31" i="1" s="1"/>
  <c r="I32" i="1"/>
  <c r="J32" i="1" s="1"/>
  <c r="M32" i="1" s="1"/>
  <c r="I33" i="1"/>
  <c r="J33" i="1" s="1"/>
  <c r="M33" i="1" s="1"/>
  <c r="I34" i="1"/>
  <c r="J34" i="1" s="1"/>
  <c r="M34" i="1" s="1"/>
  <c r="Q28" i="1"/>
  <c r="Q27" i="1"/>
  <c r="K34" i="1"/>
  <c r="K33" i="1"/>
  <c r="P32" i="1"/>
  <c r="P31" i="1"/>
  <c r="P30" i="1"/>
  <c r="K30" i="1"/>
  <c r="L28" i="1"/>
  <c r="K28" i="1"/>
  <c r="L27" i="1"/>
  <c r="K27" i="1"/>
  <c r="K19" i="1"/>
  <c r="K20" i="1"/>
  <c r="K18" i="1"/>
  <c r="Q17" i="1"/>
  <c r="P16" i="1"/>
  <c r="P12" i="1"/>
  <c r="K12" i="1"/>
  <c r="J12" i="1"/>
  <c r="M12" i="1" s="1"/>
  <c r="I12" i="1"/>
  <c r="P11" i="1"/>
  <c r="K11" i="1"/>
  <c r="J11" i="1"/>
  <c r="M11" i="1" s="1"/>
  <c r="I11" i="1"/>
  <c r="L11" i="1" s="1"/>
  <c r="P10" i="1"/>
  <c r="K10" i="1"/>
  <c r="J10" i="1"/>
  <c r="M10" i="1" s="1"/>
  <c r="I10" i="1"/>
  <c r="P9" i="1"/>
  <c r="K9" i="1"/>
  <c r="J9" i="1"/>
  <c r="M9" i="1" s="1"/>
  <c r="I9" i="1"/>
  <c r="P8" i="1"/>
  <c r="K8" i="1"/>
  <c r="J8" i="1"/>
  <c r="M8" i="1" s="1"/>
  <c r="I8" i="1"/>
  <c r="P7" i="1"/>
  <c r="K7" i="1"/>
  <c r="J7" i="1"/>
  <c r="M7" i="1" s="1"/>
  <c r="I7" i="1"/>
  <c r="L7" i="1" s="1"/>
  <c r="L6" i="1"/>
  <c r="K6" i="1"/>
  <c r="Q5" i="1"/>
  <c r="L5" i="1"/>
  <c r="K5" i="1"/>
  <c r="L19" i="1"/>
  <c r="L20" i="1"/>
  <c r="L22" i="1"/>
  <c r="L18" i="1"/>
  <c r="K17" i="1"/>
  <c r="L17" i="1"/>
  <c r="L21" i="1"/>
  <c r="L23" i="1"/>
  <c r="L16" i="1"/>
  <c r="K16" i="1"/>
  <c r="L9" i="11" l="1"/>
  <c r="O9" i="11" s="1"/>
  <c r="J11" i="11"/>
  <c r="J37" i="11" s="1"/>
  <c r="Q11" i="10"/>
  <c r="M10" i="10"/>
  <c r="P35" i="10"/>
  <c r="L9" i="10"/>
  <c r="O9" i="10" s="1"/>
  <c r="M9" i="10"/>
  <c r="M8" i="10"/>
  <c r="J38" i="10"/>
  <c r="M38" i="10" s="1"/>
  <c r="P25" i="10"/>
  <c r="L12" i="10"/>
  <c r="O12" i="10" s="1"/>
  <c r="Q10" i="11"/>
  <c r="J9" i="11"/>
  <c r="J35" i="11" s="1"/>
  <c r="I24" i="11"/>
  <c r="Q24" i="11" s="1"/>
  <c r="J10" i="11"/>
  <c r="J36" i="11" s="1"/>
  <c r="I21" i="11"/>
  <c r="J34" i="11"/>
  <c r="J21" i="11"/>
  <c r="J7" i="11"/>
  <c r="I34" i="11"/>
  <c r="Q34" i="11" s="1"/>
  <c r="I22" i="11"/>
  <c r="I23" i="11"/>
  <c r="L23" i="11" s="1"/>
  <c r="O23" i="11" s="1"/>
  <c r="J24" i="11"/>
  <c r="M24" i="11" s="1"/>
  <c r="J12" i="11"/>
  <c r="I25" i="11"/>
  <c r="Q25" i="11" s="1"/>
  <c r="I20" i="11"/>
  <c r="L20" i="11" s="1"/>
  <c r="O20" i="11" s="1"/>
  <c r="P25" i="12"/>
  <c r="K38" i="12"/>
  <c r="N38" i="12" s="1"/>
  <c r="K24" i="12"/>
  <c r="N24" i="12" s="1"/>
  <c r="K23" i="12"/>
  <c r="N23" i="12" s="1"/>
  <c r="K35" i="12"/>
  <c r="N35" i="12" s="1"/>
  <c r="P34" i="12"/>
  <c r="K21" i="12"/>
  <c r="N21" i="12" s="1"/>
  <c r="K33" i="12"/>
  <c r="N33" i="12" s="1"/>
  <c r="L24" i="12"/>
  <c r="O24" i="12" s="1"/>
  <c r="Q25" i="12"/>
  <c r="L25" i="12"/>
  <c r="O25" i="12" s="1"/>
  <c r="Q33" i="12"/>
  <c r="L33" i="12"/>
  <c r="O33" i="12" s="1"/>
  <c r="Q34" i="12"/>
  <c r="L34" i="12"/>
  <c r="O34" i="12" s="1"/>
  <c r="M9" i="12"/>
  <c r="L20" i="12"/>
  <c r="O20" i="12" s="1"/>
  <c r="L37" i="12"/>
  <c r="O37" i="12" s="1"/>
  <c r="I22" i="12"/>
  <c r="Q7" i="12"/>
  <c r="M11" i="12"/>
  <c r="J22" i="12"/>
  <c r="M22" i="12" s="1"/>
  <c r="K22" i="12"/>
  <c r="N22" i="12" s="1"/>
  <c r="Q23" i="12"/>
  <c r="Q9" i="12"/>
  <c r="P20" i="12"/>
  <c r="P37" i="12"/>
  <c r="L8" i="12"/>
  <c r="O8" i="12" s="1"/>
  <c r="J24" i="12"/>
  <c r="M24" i="12" s="1"/>
  <c r="J33" i="12"/>
  <c r="M33" i="12" s="1"/>
  <c r="I21" i="12"/>
  <c r="I38" i="12"/>
  <c r="I35" i="12"/>
  <c r="M7" i="12"/>
  <c r="Q12" i="12"/>
  <c r="Q9" i="11"/>
  <c r="K25" i="11"/>
  <c r="N25" i="11" s="1"/>
  <c r="Q11" i="11"/>
  <c r="P35" i="11"/>
  <c r="Q33" i="11"/>
  <c r="L12" i="11"/>
  <c r="O12" i="11" s="1"/>
  <c r="P37" i="11"/>
  <c r="L11" i="11"/>
  <c r="O11" i="11" s="1"/>
  <c r="P23" i="11"/>
  <c r="Q36" i="11"/>
  <c r="Q22" i="11"/>
  <c r="K34" i="11"/>
  <c r="N34" i="11" s="1"/>
  <c r="Q7" i="11"/>
  <c r="P20" i="11"/>
  <c r="J25" i="10"/>
  <c r="M25" i="10" s="1"/>
  <c r="J24" i="10"/>
  <c r="M24" i="10" s="1"/>
  <c r="P24" i="10"/>
  <c r="K37" i="10"/>
  <c r="N37" i="10" s="1"/>
  <c r="K36" i="10"/>
  <c r="N36" i="10" s="1"/>
  <c r="J34" i="10"/>
  <c r="M34" i="10" s="1"/>
  <c r="P34" i="10"/>
  <c r="K33" i="10"/>
  <c r="N33" i="10" s="1"/>
  <c r="J33" i="10"/>
  <c r="M33" i="10" s="1"/>
  <c r="M37" i="11"/>
  <c r="M11" i="11"/>
  <c r="K22" i="11"/>
  <c r="N22" i="11" s="1"/>
  <c r="K36" i="11"/>
  <c r="N36" i="11" s="1"/>
  <c r="L8" i="11"/>
  <c r="O8" i="11" s="1"/>
  <c r="K24" i="11"/>
  <c r="N24" i="11" s="1"/>
  <c r="K33" i="11"/>
  <c r="N33" i="11" s="1"/>
  <c r="L10" i="11"/>
  <c r="O10" i="11" s="1"/>
  <c r="L33" i="11"/>
  <c r="O33" i="11" s="1"/>
  <c r="K21" i="11"/>
  <c r="N21" i="11" s="1"/>
  <c r="K38" i="11"/>
  <c r="N38" i="11" s="1"/>
  <c r="L7" i="11"/>
  <c r="O7" i="11" s="1"/>
  <c r="Q8" i="11"/>
  <c r="Q12" i="11"/>
  <c r="Q34" i="10"/>
  <c r="L34" i="10"/>
  <c r="O34" i="10" s="1"/>
  <c r="Q37" i="10"/>
  <c r="L37" i="10"/>
  <c r="O37" i="10" s="1"/>
  <c r="Q20" i="10"/>
  <c r="L20" i="10"/>
  <c r="O20" i="10" s="1"/>
  <c r="Q25" i="10"/>
  <c r="L25" i="10"/>
  <c r="O25" i="10" s="1"/>
  <c r="I22" i="10"/>
  <c r="J22" i="10"/>
  <c r="M22" i="10" s="1"/>
  <c r="P23" i="10"/>
  <c r="K22" i="10"/>
  <c r="N22" i="10" s="1"/>
  <c r="I36" i="10"/>
  <c r="P20" i="10"/>
  <c r="J36" i="10"/>
  <c r="M36" i="10" s="1"/>
  <c r="I24" i="10"/>
  <c r="I33" i="10"/>
  <c r="I21" i="10"/>
  <c r="I38" i="10"/>
  <c r="K21" i="10"/>
  <c r="N21" i="10" s="1"/>
  <c r="I35" i="10"/>
  <c r="K38" i="10"/>
  <c r="N38" i="10" s="1"/>
  <c r="I23" i="10"/>
  <c r="J24" i="9"/>
  <c r="M24" i="9" s="1"/>
  <c r="J37" i="9"/>
  <c r="M37" i="9" s="1"/>
  <c r="M11" i="9"/>
  <c r="J33" i="9"/>
  <c r="M33" i="9" s="1"/>
  <c r="I34" i="9"/>
  <c r="J8" i="9"/>
  <c r="J20" i="9"/>
  <c r="M20" i="9" s="1"/>
  <c r="L20" i="9"/>
  <c r="K34" i="9"/>
  <c r="L8" i="9"/>
  <c r="O8" i="9" s="1"/>
  <c r="L37" i="9"/>
  <c r="L10" i="9"/>
  <c r="O10" i="9" s="1"/>
  <c r="I21" i="9"/>
  <c r="L12" i="9"/>
  <c r="O12" i="9" s="1"/>
  <c r="I38" i="9"/>
  <c r="J38" i="9"/>
  <c r="M38" i="9" s="1"/>
  <c r="J9" i="9"/>
  <c r="K22" i="9"/>
  <c r="L22" i="9"/>
  <c r="L36" i="9"/>
  <c r="L24" i="9"/>
  <c r="L33" i="9"/>
  <c r="K21" i="9"/>
  <c r="K38" i="9"/>
  <c r="M7" i="8"/>
  <c r="J20" i="8"/>
  <c r="M20" i="8" s="1"/>
  <c r="J33" i="8"/>
  <c r="M33" i="8" s="1"/>
  <c r="I22" i="8"/>
  <c r="K22" i="8"/>
  <c r="N22" i="8" s="1"/>
  <c r="I35" i="8"/>
  <c r="Q9" i="8"/>
  <c r="I23" i="8"/>
  <c r="L23" i="8" s="1"/>
  <c r="O23" i="8" s="1"/>
  <c r="L8" i="8"/>
  <c r="O8" i="8" s="1"/>
  <c r="J10" i="8"/>
  <c r="K23" i="8"/>
  <c r="N23" i="8" s="1"/>
  <c r="I36" i="8"/>
  <c r="L10" i="8"/>
  <c r="O10" i="8" s="1"/>
  <c r="J12" i="8"/>
  <c r="M12" i="8" s="1"/>
  <c r="L12" i="8"/>
  <c r="O12" i="8" s="1"/>
  <c r="I20" i="8"/>
  <c r="Q8" i="8"/>
  <c r="J9" i="8"/>
  <c r="K25" i="8"/>
  <c r="N25" i="8" s="1"/>
  <c r="K33" i="8"/>
  <c r="N33" i="8" s="1"/>
  <c r="L25" i="8"/>
  <c r="O25" i="8" s="1"/>
  <c r="L34" i="8"/>
  <c r="O34" i="8" s="1"/>
  <c r="J37" i="8"/>
  <c r="M37" i="8" s="1"/>
  <c r="J24" i="8"/>
  <c r="M24" i="8" s="1"/>
  <c r="L22" i="8"/>
  <c r="O22" i="8" s="1"/>
  <c r="J36" i="8"/>
  <c r="M36" i="8" s="1"/>
  <c r="K36" i="8"/>
  <c r="N36" i="8" s="1"/>
  <c r="I21" i="8"/>
  <c r="I38" i="8"/>
  <c r="L24" i="8"/>
  <c r="O24" i="8" s="1"/>
  <c r="L33" i="8"/>
  <c r="O33" i="8" s="1"/>
  <c r="K21" i="8"/>
  <c r="N21" i="8" s="1"/>
  <c r="K38" i="8"/>
  <c r="N38" i="8" s="1"/>
  <c r="I37" i="8"/>
  <c r="J24" i="7"/>
  <c r="M24" i="7" s="1"/>
  <c r="J37" i="7"/>
  <c r="M37" i="7" s="1"/>
  <c r="M11" i="7"/>
  <c r="I23" i="7"/>
  <c r="I34" i="7"/>
  <c r="J8" i="7"/>
  <c r="Q9" i="7"/>
  <c r="L37" i="7"/>
  <c r="L8" i="7"/>
  <c r="O8" i="7" s="1"/>
  <c r="J10" i="7"/>
  <c r="L10" i="7"/>
  <c r="O10" i="7" s="1"/>
  <c r="I21" i="7"/>
  <c r="I35" i="7"/>
  <c r="L12" i="7"/>
  <c r="O12" i="7" s="1"/>
  <c r="I22" i="7"/>
  <c r="L7" i="7"/>
  <c r="O7" i="7" s="1"/>
  <c r="J9" i="7"/>
  <c r="M7" i="7"/>
  <c r="K22" i="7"/>
  <c r="L22" i="7"/>
  <c r="L36" i="7"/>
  <c r="K24" i="7"/>
  <c r="K33" i="7"/>
  <c r="L24" i="7"/>
  <c r="L33" i="7"/>
  <c r="K21" i="7"/>
  <c r="K38" i="7"/>
  <c r="L38" i="7"/>
  <c r="I23" i="6"/>
  <c r="I36" i="6"/>
  <c r="L36" i="6" s="1"/>
  <c r="I20" i="6"/>
  <c r="L20" i="6" s="1"/>
  <c r="I34" i="6"/>
  <c r="I25" i="6"/>
  <c r="I21" i="6"/>
  <c r="I33" i="6"/>
  <c r="L33" i="6" s="1"/>
  <c r="L23" i="6"/>
  <c r="I22" i="6"/>
  <c r="I24" i="6"/>
  <c r="I35" i="6"/>
  <c r="I38" i="6"/>
  <c r="L35" i="5"/>
  <c r="O35" i="5" s="1"/>
  <c r="K38" i="5"/>
  <c r="N38" i="5" s="1"/>
  <c r="P25" i="5"/>
  <c r="K24" i="5"/>
  <c r="N24" i="5" s="1"/>
  <c r="L24" i="5"/>
  <c r="O24" i="5" s="1"/>
  <c r="L22" i="5"/>
  <c r="O22" i="5" s="1"/>
  <c r="L34" i="5"/>
  <c r="O34" i="5" s="1"/>
  <c r="L36" i="5"/>
  <c r="O36" i="5" s="1"/>
  <c r="L38" i="5"/>
  <c r="O38" i="5" s="1"/>
  <c r="L23" i="5"/>
  <c r="O23" i="5" s="1"/>
  <c r="L25" i="5"/>
  <c r="O25" i="5" s="1"/>
  <c r="Q11" i="5"/>
  <c r="Q7" i="5"/>
  <c r="L8" i="5"/>
  <c r="O8" i="5" s="1"/>
  <c r="L10" i="5"/>
  <c r="O10" i="5" s="1"/>
  <c r="L12" i="5"/>
  <c r="O12" i="5" s="1"/>
  <c r="J30" i="4"/>
  <c r="M30" i="4" s="1"/>
  <c r="J8" i="4"/>
  <c r="M8" i="4" s="1"/>
  <c r="J7" i="4"/>
  <c r="M7" i="4" s="1"/>
  <c r="O11" i="4"/>
  <c r="J10" i="4"/>
  <c r="M10" i="4" s="1"/>
  <c r="O7" i="4"/>
  <c r="J12" i="4"/>
  <c r="M12" i="4" s="1"/>
  <c r="O32" i="4"/>
  <c r="J29" i="4"/>
  <c r="M29" i="4" s="1"/>
  <c r="K12" i="4"/>
  <c r="J11" i="4"/>
  <c r="M11" i="4" s="1"/>
  <c r="O34" i="4"/>
  <c r="K9" i="4"/>
  <c r="K20" i="4"/>
  <c r="I20" i="4"/>
  <c r="L20" i="4" s="1"/>
  <c r="N23" i="4"/>
  <c r="K21" i="4"/>
  <c r="I21" i="4"/>
  <c r="L21" i="4" s="1"/>
  <c r="J43" i="4"/>
  <c r="M43" i="4" s="1"/>
  <c r="J52" i="4"/>
  <c r="M52" i="4" s="1"/>
  <c r="O9" i="4"/>
  <c r="J55" i="4"/>
  <c r="M55" i="4" s="1"/>
  <c r="N18" i="4"/>
  <c r="O41" i="4"/>
  <c r="N19" i="4"/>
  <c r="J45" i="4"/>
  <c r="M45" i="4" s="1"/>
  <c r="K18" i="4"/>
  <c r="J56" i="4"/>
  <c r="M56" i="4" s="1"/>
  <c r="J54" i="4"/>
  <c r="M54" i="4" s="1"/>
  <c r="K22" i="4"/>
  <c r="O31" i="4"/>
  <c r="O40" i="4"/>
  <c r="K23" i="4"/>
  <c r="O33" i="4"/>
  <c r="O42" i="4"/>
  <c r="O51" i="4"/>
  <c r="O44" i="4"/>
  <c r="O53" i="4"/>
  <c r="I22" i="4"/>
  <c r="L22" i="4" s="1"/>
  <c r="K19" i="4"/>
  <c r="H52" i="3"/>
  <c r="K52" i="3" s="1"/>
  <c r="H43" i="3"/>
  <c r="K43" i="3" s="1"/>
  <c r="J33" i="3"/>
  <c r="M33" i="3" s="1"/>
  <c r="J43" i="3"/>
  <c r="M43" i="3" s="1"/>
  <c r="N19" i="3"/>
  <c r="J55" i="3"/>
  <c r="M55" i="3" s="1"/>
  <c r="O30" i="3"/>
  <c r="H34" i="3"/>
  <c r="K34" i="3" s="1"/>
  <c r="J34" i="3"/>
  <c r="M34" i="3" s="1"/>
  <c r="O40" i="3"/>
  <c r="J10" i="3"/>
  <c r="M10" i="3" s="1"/>
  <c r="O55" i="3"/>
  <c r="J56" i="3"/>
  <c r="M56" i="3" s="1"/>
  <c r="J42" i="3"/>
  <c r="M42" i="3" s="1"/>
  <c r="O31" i="2"/>
  <c r="I22" i="3"/>
  <c r="L22" i="3" s="1"/>
  <c r="O31" i="3"/>
  <c r="O9" i="3"/>
  <c r="N20" i="3"/>
  <c r="J51" i="3"/>
  <c r="M51" i="3" s="1"/>
  <c r="J7" i="3"/>
  <c r="M7" i="3" s="1"/>
  <c r="J12" i="3"/>
  <c r="M12" i="3" s="1"/>
  <c r="O51" i="3"/>
  <c r="I21" i="3"/>
  <c r="L21" i="3" s="1"/>
  <c r="H30" i="3"/>
  <c r="K30" i="3" s="1"/>
  <c r="J52" i="3"/>
  <c r="M52" i="3" s="1"/>
  <c r="O33" i="3"/>
  <c r="O53" i="2"/>
  <c r="O51" i="2"/>
  <c r="J54" i="2"/>
  <c r="M54" i="2" s="1"/>
  <c r="O55" i="2"/>
  <c r="K40" i="2"/>
  <c r="O40" i="2"/>
  <c r="O42" i="2"/>
  <c r="O44" i="2"/>
  <c r="J45" i="2"/>
  <c r="M45" i="2" s="1"/>
  <c r="J30" i="2"/>
  <c r="M30" i="2" s="1"/>
  <c r="O33" i="2"/>
  <c r="J10" i="2"/>
  <c r="M10" i="2" s="1"/>
  <c r="H10" i="2"/>
  <c r="K10" i="2" s="1"/>
  <c r="H12" i="2"/>
  <c r="K12" i="2" s="1"/>
  <c r="H23" i="2"/>
  <c r="K23" i="2" s="1"/>
  <c r="H11" i="2"/>
  <c r="K11" i="2" s="1"/>
  <c r="H22" i="2"/>
  <c r="K22" i="2" s="1"/>
  <c r="I21" i="2"/>
  <c r="L21" i="2" s="1"/>
  <c r="H21" i="2"/>
  <c r="K21" i="2" s="1"/>
  <c r="N20" i="2"/>
  <c r="I20" i="2"/>
  <c r="L20" i="2" s="1"/>
  <c r="O9" i="2"/>
  <c r="J8" i="2"/>
  <c r="M8" i="2" s="1"/>
  <c r="N19" i="2"/>
  <c r="H8" i="2"/>
  <c r="K8" i="2" s="1"/>
  <c r="I19" i="2"/>
  <c r="L19" i="2" s="1"/>
  <c r="N18" i="2"/>
  <c r="O7" i="2"/>
  <c r="K55" i="2"/>
  <c r="O12" i="2"/>
  <c r="H32" i="3"/>
  <c r="K32" i="3" s="1"/>
  <c r="H41" i="3"/>
  <c r="K41" i="3" s="1"/>
  <c r="I23" i="3"/>
  <c r="L23" i="3" s="1"/>
  <c r="O44" i="3"/>
  <c r="O53" i="3"/>
  <c r="H54" i="3"/>
  <c r="K54" i="3" s="1"/>
  <c r="I18" i="3"/>
  <c r="L18" i="3" s="1"/>
  <c r="H29" i="3"/>
  <c r="K29" i="3" s="1"/>
  <c r="J32" i="3"/>
  <c r="M32" i="3" s="1"/>
  <c r="J45" i="3"/>
  <c r="M45" i="3" s="1"/>
  <c r="J54" i="3"/>
  <c r="M54" i="3" s="1"/>
  <c r="H56" i="3"/>
  <c r="K56" i="3" s="1"/>
  <c r="J41" i="3"/>
  <c r="M41" i="3" s="1"/>
  <c r="H45" i="3"/>
  <c r="K45" i="3" s="1"/>
  <c r="J11" i="3"/>
  <c r="M11" i="3" s="1"/>
  <c r="J29" i="3"/>
  <c r="M29" i="3" s="1"/>
  <c r="H31" i="3"/>
  <c r="K31" i="3" s="1"/>
  <c r="H40" i="3"/>
  <c r="K40" i="3" s="1"/>
  <c r="H53" i="3"/>
  <c r="K53" i="3" s="1"/>
  <c r="H44" i="3"/>
  <c r="K44" i="3" s="1"/>
  <c r="K41" i="2"/>
  <c r="I23" i="2"/>
  <c r="L23" i="2" s="1"/>
  <c r="J32" i="2"/>
  <c r="M32" i="2" s="1"/>
  <c r="K34" i="2"/>
  <c r="J41" i="2"/>
  <c r="M41" i="2" s="1"/>
  <c r="K43" i="2"/>
  <c r="K52" i="2"/>
  <c r="J7" i="2"/>
  <c r="M7" i="2" s="1"/>
  <c r="I18" i="2"/>
  <c r="L18" i="2" s="1"/>
  <c r="J34" i="2"/>
  <c r="M34" i="2" s="1"/>
  <c r="J43" i="2"/>
  <c r="M43" i="2" s="1"/>
  <c r="K45" i="2"/>
  <c r="J52" i="2"/>
  <c r="M52" i="2" s="1"/>
  <c r="K54" i="2"/>
  <c r="J9" i="2"/>
  <c r="M9" i="2" s="1"/>
  <c r="K29" i="2"/>
  <c r="K31" i="2"/>
  <c r="I22" i="2"/>
  <c r="L22" i="2" s="1"/>
  <c r="J56" i="2"/>
  <c r="M56" i="2" s="1"/>
  <c r="K32" i="2"/>
  <c r="J29" i="2"/>
  <c r="M29" i="2" s="1"/>
  <c r="K33" i="2"/>
  <c r="J40" i="2"/>
  <c r="M40" i="2" s="1"/>
  <c r="K42" i="2"/>
  <c r="K51" i="2"/>
  <c r="J11" i="2"/>
  <c r="M11" i="2" s="1"/>
  <c r="K44" i="2"/>
  <c r="K53" i="2"/>
  <c r="L52" i="1"/>
  <c r="O52" i="1" s="1"/>
  <c r="L34" i="1"/>
  <c r="O34" i="1" s="1"/>
  <c r="Q34" i="1"/>
  <c r="N52" i="1"/>
  <c r="O27" i="1"/>
  <c r="Q40" i="1"/>
  <c r="N50" i="1"/>
  <c r="N45" i="1"/>
  <c r="P27" i="1"/>
  <c r="O50" i="1"/>
  <c r="N56" i="1"/>
  <c r="P28" i="1"/>
  <c r="J54" i="1"/>
  <c r="M54" i="1" s="1"/>
  <c r="O44" i="1"/>
  <c r="J55" i="1"/>
  <c r="M55" i="1" s="1"/>
  <c r="Q55" i="1"/>
  <c r="L53" i="1"/>
  <c r="O53" i="1" s="1"/>
  <c r="Q54" i="1"/>
  <c r="Q52" i="1"/>
  <c r="Q56" i="1"/>
  <c r="N55" i="1"/>
  <c r="Q51" i="1"/>
  <c r="N51" i="1"/>
  <c r="Q53" i="1"/>
  <c r="Q50" i="1"/>
  <c r="O55" i="1"/>
  <c r="P55" i="1"/>
  <c r="L42" i="1"/>
  <c r="O42" i="1" s="1"/>
  <c r="N49" i="1"/>
  <c r="L51" i="1"/>
  <c r="O51" i="1" s="1"/>
  <c r="N54" i="1"/>
  <c r="M56" i="1"/>
  <c r="N39" i="1"/>
  <c r="M51" i="1"/>
  <c r="O49" i="1"/>
  <c r="O54" i="1"/>
  <c r="O39" i="1"/>
  <c r="P49" i="1"/>
  <c r="L56" i="1"/>
  <c r="O56" i="1" s="1"/>
  <c r="N53" i="1"/>
  <c r="O28" i="1"/>
  <c r="Q45" i="1"/>
  <c r="Q42" i="1"/>
  <c r="N27" i="1"/>
  <c r="Q44" i="1"/>
  <c r="L41" i="1"/>
  <c r="O41" i="1" s="1"/>
  <c r="Q41" i="1"/>
  <c r="N40" i="1"/>
  <c r="J40" i="1"/>
  <c r="M40" i="1" s="1"/>
  <c r="P39" i="1"/>
  <c r="N44" i="1"/>
  <c r="L31" i="1"/>
  <c r="O31" i="1" s="1"/>
  <c r="J43" i="1"/>
  <c r="M43" i="1" s="1"/>
  <c r="L43" i="1"/>
  <c r="O43" i="1" s="1"/>
  <c r="N38" i="1"/>
  <c r="L40" i="1"/>
  <c r="O40" i="1" s="1"/>
  <c r="N43" i="1"/>
  <c r="J45" i="1"/>
  <c r="M45" i="1" s="1"/>
  <c r="L33" i="1"/>
  <c r="O33" i="1" s="1"/>
  <c r="O38" i="1"/>
  <c r="Q33" i="1"/>
  <c r="P38" i="1"/>
  <c r="L45" i="1"/>
  <c r="O45" i="1" s="1"/>
  <c r="O11" i="1"/>
  <c r="N42" i="1"/>
  <c r="J44" i="1"/>
  <c r="M44" i="1" s="1"/>
  <c r="N30" i="1"/>
  <c r="L30" i="1"/>
  <c r="O30" i="1" s="1"/>
  <c r="L32" i="1"/>
  <c r="O32" i="1" s="1"/>
  <c r="Q32" i="1"/>
  <c r="Q30" i="1"/>
  <c r="N33" i="1"/>
  <c r="Q31" i="1"/>
  <c r="P33" i="1"/>
  <c r="P34" i="1"/>
  <c r="N12" i="1"/>
  <c r="N28" i="1"/>
  <c r="K32" i="1"/>
  <c r="N32" i="1" s="1"/>
  <c r="K31" i="1"/>
  <c r="N31" i="1" s="1"/>
  <c r="P17" i="1"/>
  <c r="N34" i="1"/>
  <c r="Q12" i="1"/>
  <c r="N6" i="1"/>
  <c r="Q8" i="1"/>
  <c r="N8" i="1"/>
  <c r="N9" i="1"/>
  <c r="Q16" i="1"/>
  <c r="Q9" i="1"/>
  <c r="O16" i="1"/>
  <c r="Q6" i="1"/>
  <c r="Q10" i="1"/>
  <c r="P23" i="1"/>
  <c r="P22" i="1"/>
  <c r="N11" i="1"/>
  <c r="Q7" i="1"/>
  <c r="L8" i="1"/>
  <c r="O8" i="1" s="1"/>
  <c r="L9" i="1"/>
  <c r="O9" i="1" s="1"/>
  <c r="P20" i="1"/>
  <c r="P19" i="1"/>
  <c r="O7" i="1"/>
  <c r="O6" i="1"/>
  <c r="P6" i="1"/>
  <c r="Q11" i="1"/>
  <c r="L10" i="1"/>
  <c r="O10" i="1" s="1"/>
  <c r="N5" i="1"/>
  <c r="N10" i="1"/>
  <c r="O5" i="1"/>
  <c r="P5" i="1"/>
  <c r="N7" i="1"/>
  <c r="L12" i="1"/>
  <c r="O12" i="1" s="1"/>
  <c r="O21" i="1"/>
  <c r="Q18" i="1"/>
  <c r="N16" i="1"/>
  <c r="P18" i="1"/>
  <c r="O20" i="1"/>
  <c r="N18" i="1"/>
  <c r="N21" i="1"/>
  <c r="N20" i="1"/>
  <c r="O19" i="1"/>
  <c r="Q22" i="1"/>
  <c r="N19" i="1"/>
  <c r="O18" i="1"/>
  <c r="Q21" i="1"/>
  <c r="O23" i="1"/>
  <c r="N23" i="1"/>
  <c r="Q20" i="1"/>
  <c r="Q23" i="1"/>
  <c r="O22" i="1"/>
  <c r="N22" i="1"/>
  <c r="Q19" i="1"/>
  <c r="P21" i="1"/>
  <c r="O17" i="1"/>
  <c r="N17" i="1"/>
  <c r="L24" i="11" l="1"/>
  <c r="O24" i="11" s="1"/>
  <c r="J23" i="11"/>
  <c r="J22" i="11"/>
  <c r="M22" i="11" s="1"/>
  <c r="Q20" i="11"/>
  <c r="L34" i="11"/>
  <c r="O34" i="11" s="1"/>
  <c r="J38" i="11"/>
  <c r="M38" i="11" s="1"/>
  <c r="J25" i="11"/>
  <c r="M25" i="11" s="1"/>
  <c r="L25" i="11"/>
  <c r="O25" i="11" s="1"/>
  <c r="J20" i="11"/>
  <c r="M20" i="11" s="1"/>
  <c r="J33" i="11"/>
  <c r="M33" i="11" s="1"/>
  <c r="L35" i="12"/>
  <c r="O35" i="12" s="1"/>
  <c r="Q35" i="12"/>
  <c r="Q38" i="12"/>
  <c r="L38" i="12"/>
  <c r="O38" i="12" s="1"/>
  <c r="Q22" i="12"/>
  <c r="L22" i="12"/>
  <c r="O22" i="12" s="1"/>
  <c r="Q21" i="12"/>
  <c r="L21" i="12"/>
  <c r="O21" i="12" s="1"/>
  <c r="Q23" i="11"/>
  <c r="L22" i="11"/>
  <c r="O22" i="11" s="1"/>
  <c r="M7" i="11"/>
  <c r="M12" i="11"/>
  <c r="L36" i="11"/>
  <c r="O36" i="11" s="1"/>
  <c r="M23" i="11"/>
  <c r="M10" i="11"/>
  <c r="M36" i="11"/>
  <c r="Q37" i="11"/>
  <c r="L37" i="11"/>
  <c r="O37" i="11" s="1"/>
  <c r="M21" i="11"/>
  <c r="M8" i="11"/>
  <c r="M34" i="11"/>
  <c r="M35" i="11"/>
  <c r="M9" i="11"/>
  <c r="L35" i="11"/>
  <c r="O35" i="11" s="1"/>
  <c r="Q35" i="11"/>
  <c r="Q21" i="11"/>
  <c r="L21" i="11"/>
  <c r="O21" i="11" s="1"/>
  <c r="Q38" i="11"/>
  <c r="L38" i="11"/>
  <c r="O38" i="11" s="1"/>
  <c r="Q36" i="10"/>
  <c r="L36" i="10"/>
  <c r="O36" i="10" s="1"/>
  <c r="Q21" i="10"/>
  <c r="L21" i="10"/>
  <c r="O21" i="10" s="1"/>
  <c r="Q33" i="10"/>
  <c r="L33" i="10"/>
  <c r="O33" i="10" s="1"/>
  <c r="L23" i="10"/>
  <c r="O23" i="10" s="1"/>
  <c r="Q23" i="10"/>
  <c r="Q22" i="10"/>
  <c r="L22" i="10"/>
  <c r="O22" i="10" s="1"/>
  <c r="Q38" i="10"/>
  <c r="L38" i="10"/>
  <c r="O38" i="10" s="1"/>
  <c r="Q24" i="10"/>
  <c r="L24" i="10"/>
  <c r="O24" i="10" s="1"/>
  <c r="L35" i="10"/>
  <c r="O35" i="10" s="1"/>
  <c r="Q35" i="10"/>
  <c r="J21" i="9"/>
  <c r="M21" i="9" s="1"/>
  <c r="M8" i="9"/>
  <c r="J34" i="9"/>
  <c r="M34" i="9" s="1"/>
  <c r="L34" i="9"/>
  <c r="L38" i="9"/>
  <c r="J22" i="9"/>
  <c r="M22" i="9" s="1"/>
  <c r="J35" i="9"/>
  <c r="M35" i="9" s="1"/>
  <c r="M9" i="9"/>
  <c r="L21" i="9"/>
  <c r="L35" i="8"/>
  <c r="O35" i="8" s="1"/>
  <c r="L20" i="8"/>
  <c r="O20" i="8" s="1"/>
  <c r="L36" i="8"/>
  <c r="O36" i="8" s="1"/>
  <c r="M10" i="8"/>
  <c r="J23" i="8"/>
  <c r="M23" i="8" s="1"/>
  <c r="J35" i="8"/>
  <c r="M35" i="8" s="1"/>
  <c r="M9" i="8"/>
  <c r="J22" i="8"/>
  <c r="M22" i="8" s="1"/>
  <c r="L38" i="8"/>
  <c r="O38" i="8" s="1"/>
  <c r="J38" i="8"/>
  <c r="M38" i="8" s="1"/>
  <c r="J25" i="8"/>
  <c r="M25" i="8" s="1"/>
  <c r="L21" i="8"/>
  <c r="O21" i="8" s="1"/>
  <c r="J21" i="8"/>
  <c r="M21" i="8" s="1"/>
  <c r="J34" i="8"/>
  <c r="M34" i="8" s="1"/>
  <c r="L37" i="8"/>
  <c r="O37" i="8" s="1"/>
  <c r="J21" i="7"/>
  <c r="M21" i="7" s="1"/>
  <c r="M8" i="7"/>
  <c r="J34" i="7"/>
  <c r="M34" i="7" s="1"/>
  <c r="L23" i="7"/>
  <c r="L35" i="7"/>
  <c r="L34" i="7"/>
  <c r="J22" i="7"/>
  <c r="M22" i="7" s="1"/>
  <c r="J35" i="7"/>
  <c r="M35" i="7" s="1"/>
  <c r="M9" i="7"/>
  <c r="L21" i="7"/>
  <c r="M10" i="7"/>
  <c r="J23" i="7"/>
  <c r="M23" i="7" s="1"/>
  <c r="J36" i="7"/>
  <c r="M36" i="7" s="1"/>
  <c r="L21" i="6"/>
  <c r="L34" i="6"/>
  <c r="L25" i="6"/>
  <c r="L38" i="6"/>
  <c r="L24" i="6"/>
  <c r="L22" i="6"/>
  <c r="L35" i="6"/>
  <c r="K29" i="1"/>
  <c r="N29" i="1" s="1"/>
  <c r="P29" i="1"/>
  <c r="I29" i="1"/>
  <c r="L29" i="1" s="1"/>
  <c r="O29" i="1" s="1"/>
  <c r="Q29" i="1" l="1"/>
  <c r="J29" i="1"/>
  <c r="M29" i="1" s="1"/>
  <c r="H21" i="6"/>
  <c r="K21" i="6" s="1"/>
  <c r="H38" i="6"/>
  <c r="K38" i="6" s="1"/>
  <c r="H37" i="6"/>
  <c r="K37" i="6"/>
  <c r="H34" i="6"/>
  <c r="K34" i="6" s="1"/>
  <c r="H22" i="6"/>
  <c r="K22" i="6" s="1"/>
  <c r="H24" i="6"/>
  <c r="K24" i="6" s="1"/>
  <c r="H36" i="6"/>
  <c r="K36" i="6"/>
  <c r="H23" i="6"/>
  <c r="K23" i="6" s="1"/>
  <c r="H33" i="6"/>
  <c r="K33" i="6" s="1"/>
  <c r="H20" i="6"/>
  <c r="K20" i="6" s="1"/>
  <c r="H25" i="6"/>
  <c r="H35" i="6"/>
  <c r="K35" i="6"/>
  <c r="J22" i="6"/>
  <c r="M22" i="6" s="1"/>
  <c r="J35" i="6"/>
  <c r="M35" i="6" s="1"/>
  <c r="J24" i="6"/>
  <c r="M24" i="6" s="1"/>
  <c r="J37" i="6"/>
  <c r="M37" i="6" s="1"/>
  <c r="J34" i="6"/>
  <c r="M34" i="6" s="1"/>
  <c r="J21" i="6"/>
  <c r="M21" i="6" s="1"/>
  <c r="J23" i="6"/>
  <c r="M23" i="6" s="1"/>
  <c r="J36" i="6"/>
  <c r="M36" i="6" s="1"/>
  <c r="J25" i="6"/>
  <c r="M25" i="6" s="1"/>
  <c r="J38" i="6"/>
  <c r="M38" i="6" s="1"/>
  <c r="J20" i="6"/>
  <c r="M20" i="6" s="1"/>
  <c r="J33" i="6"/>
  <c r="M33" i="6" s="1"/>
  <c r="K25" i="6" l="1"/>
</calcChain>
</file>

<file path=xl/sharedStrings.xml><?xml version="1.0" encoding="utf-8"?>
<sst xmlns="http://schemas.openxmlformats.org/spreadsheetml/2006/main" count="1786" uniqueCount="120">
  <si>
    <t>Ballistics</t>
  </si>
  <si>
    <t>Range</t>
  </si>
  <si>
    <t>Fire Rate</t>
  </si>
  <si>
    <t>Class</t>
  </si>
  <si>
    <t>Vanguard Hellfire Autocannon</t>
  </si>
  <si>
    <t>B</t>
  </si>
  <si>
    <t>MKE-9A Auto Gauss Gun</t>
  </si>
  <si>
    <t>C</t>
  </si>
  <si>
    <t>Lasers</t>
  </si>
  <si>
    <t>Reza 300 PHz SX Pulse Laser Turret</t>
  </si>
  <si>
    <t>Reza 300 PHz SX Pulse Laser</t>
  </si>
  <si>
    <t>Vanguard Obliterator Autoprojector</t>
  </si>
  <si>
    <t>A</t>
  </si>
  <si>
    <t>PB-175 Auto Helion Beam</t>
  </si>
  <si>
    <t>PBO-100 Auto Neutron Turret</t>
  </si>
  <si>
    <t>PBO-300 Auto Alpha Turret</t>
  </si>
  <si>
    <t>Missiles</t>
  </si>
  <si>
    <t>Vanguard Tempest CE-13 Missile Launcher</t>
  </si>
  <si>
    <t>Atlatl 280C Missile Launcher</t>
  </si>
  <si>
    <t>Max Equipped…</t>
  </si>
  <si>
    <t># Slots</t>
  </si>
  <si>
    <t>Amun.</t>
  </si>
  <si>
    <t>Reload</t>
  </si>
  <si>
    <t>DPS</t>
  </si>
  <si>
    <t>Hull</t>
  </si>
  <si>
    <t>Shield</t>
  </si>
  <si>
    <t>Damage</t>
  </si>
  <si>
    <t>EM</t>
  </si>
  <si>
    <t>Hull Burst</t>
  </si>
  <si>
    <t>Shield Burst</t>
  </si>
  <si>
    <t>Hull Sust</t>
  </si>
  <si>
    <t>Shield Sust</t>
  </si>
  <si>
    <t>Particle</t>
  </si>
  <si>
    <t>Turrets</t>
  </si>
  <si>
    <t>DarkStar XB01A Destroyer</t>
  </si>
  <si>
    <t>DarkStar XB02A Destroyer</t>
  </si>
  <si>
    <t>DarkStar XB03A Destroyer</t>
  </si>
  <si>
    <t>DarkStar XB04B Destroyer</t>
  </si>
  <si>
    <t>DarkStar XB05B Destroyer</t>
  </si>
  <si>
    <t>DarkStar XB06B Destroyer</t>
  </si>
  <si>
    <t>DarkStar XL01B Disruptor</t>
  </si>
  <si>
    <t>DarkStar XL02B Disruptor</t>
  </si>
  <si>
    <t>DarkStar XL03B Disruptor</t>
  </si>
  <si>
    <t>DarkStar XL04C Disruptor</t>
  </si>
  <si>
    <t>DarkStar XL05C Disruptor</t>
  </si>
  <si>
    <t>DarkStar XL06C Disruptor</t>
  </si>
  <si>
    <t>DarkStar XP01A Obliterator</t>
  </si>
  <si>
    <t>DarkStar XP02A Obliterator</t>
  </si>
  <si>
    <t>DarkStar XP03A Obliterator</t>
  </si>
  <si>
    <t>DarkStar XP04B Obliterator</t>
  </si>
  <si>
    <t>DarkStar XP05B Obliterator</t>
  </si>
  <si>
    <t>DarkStar XP06B Obliterator</t>
  </si>
  <si>
    <t>DarkStar XT01B Defender</t>
  </si>
  <si>
    <t>DarkStar XT02B Defender</t>
  </si>
  <si>
    <t>DarkStar XT03B Defender</t>
  </si>
  <si>
    <t>DarkStar XT04C Defender</t>
  </si>
  <si>
    <t>DarkStar XT05C Defender</t>
  </si>
  <si>
    <t>DarkStar XT06C Defender</t>
  </si>
  <si>
    <t>DarkStar XM01A Annihilator</t>
  </si>
  <si>
    <t>DarkStar XM02A Annihilator</t>
  </si>
  <si>
    <t>DarkStar XM03A Annihilator</t>
  </si>
  <si>
    <t>DarkStar XM04B Annihilator</t>
  </si>
  <si>
    <t>DarkStar XM05B Annihilator</t>
  </si>
  <si>
    <t>DarkStar XM06B Annihilator</t>
  </si>
  <si>
    <t>Level</t>
  </si>
  <si>
    <t>NG+</t>
  </si>
  <si>
    <t>3+</t>
  </si>
  <si>
    <t>6+</t>
  </si>
  <si>
    <t>Multiplier</t>
  </si>
  <si>
    <t>10-14</t>
  </si>
  <si>
    <t>15-19</t>
  </si>
  <si>
    <t>20+</t>
  </si>
  <si>
    <t>25-29</t>
  </si>
  <si>
    <t>30-34</t>
  </si>
  <si>
    <t>35+/F</t>
  </si>
  <si>
    <t>Standard</t>
  </si>
  <si>
    <t>BALANCED</t>
  </si>
  <si>
    <t>SUPER</t>
  </si>
  <si>
    <t>Non-NG+</t>
  </si>
  <si>
    <r>
      <t xml:space="preserve">All Ballistic weapons same relative damage, but no EM damage added and </t>
    </r>
    <r>
      <rPr>
        <b/>
        <sz val="10"/>
        <color rgb="FF000000"/>
        <rFont val="Arial"/>
        <family val="2"/>
        <scheme val="minor"/>
      </rPr>
      <t>no</t>
    </r>
    <r>
      <rPr>
        <sz val="10"/>
        <color rgb="FF000000"/>
        <rFont val="Arial"/>
        <family val="2"/>
        <scheme val="minor"/>
      </rPr>
      <t xml:space="preserve"> Staborn effect on </t>
    </r>
    <r>
      <rPr>
        <b/>
        <sz val="10"/>
        <color rgb="FF000000"/>
        <rFont val="Arial"/>
        <family val="2"/>
        <scheme val="minor"/>
      </rPr>
      <t>Crit</t>
    </r>
    <r>
      <rPr>
        <sz val="10"/>
        <color rgb="FF000000"/>
        <rFont val="Arial"/>
        <family val="2"/>
        <scheme val="minor"/>
      </rPr>
      <t>.</t>
    </r>
  </si>
  <si>
    <r>
      <t xml:space="preserve">Unlocks occur at 65, 66, 67+ for Class A, and 75, 76, 77+ for Class B. </t>
    </r>
    <r>
      <rPr>
        <b/>
        <sz val="10"/>
        <color rgb="FF000000"/>
        <rFont val="Arial"/>
        <family val="2"/>
        <scheme val="minor"/>
      </rPr>
      <t>OR</t>
    </r>
    <r>
      <rPr>
        <sz val="10"/>
        <color rgb="FF000000"/>
        <rFont val="Arial"/>
        <family val="2"/>
        <scheme val="minor"/>
      </rPr>
      <t xml:space="preserve"> a single pass through the Unity unlocks the top version of each Class </t>
    </r>
    <r>
      <rPr>
        <i/>
        <sz val="10"/>
        <color rgb="FF000000"/>
        <rFont val="Arial"/>
        <family val="2"/>
        <scheme val="minor"/>
      </rPr>
      <t>without level restrictions</t>
    </r>
    <r>
      <rPr>
        <sz val="10"/>
        <color rgb="FF000000"/>
        <rFont val="Arial"/>
        <family val="2"/>
        <scheme val="minor"/>
      </rPr>
      <t>.</t>
    </r>
  </si>
  <si>
    <t xml:space="preserve"> </t>
  </si>
  <si>
    <r>
      <t xml:space="preserve">Laser weapons </t>
    </r>
    <r>
      <rPr>
        <b/>
        <sz val="10"/>
        <color rgb="FF000000"/>
        <rFont val="Arial"/>
        <family val="2"/>
        <scheme val="minor"/>
      </rPr>
      <t>not available</t>
    </r>
    <r>
      <rPr>
        <sz val="10"/>
        <color rgb="FF000000"/>
        <rFont val="Arial"/>
        <family val="2"/>
        <scheme val="minor"/>
      </rPr>
      <t xml:space="preserve"> before NG+.</t>
    </r>
  </si>
  <si>
    <t>The Lasers provided by this mod are recreations of the Starborn Solar Beam ship weapon that comes on the Starborn Guardian, but suped up.</t>
  </si>
  <si>
    <r>
      <t xml:space="preserve">All Particle weapons same relative damage, but no EM damage added and </t>
    </r>
    <r>
      <rPr>
        <b/>
        <sz val="10"/>
        <color rgb="FF000000"/>
        <rFont val="Arial"/>
        <family val="2"/>
        <scheme val="minor"/>
      </rPr>
      <t>no</t>
    </r>
    <r>
      <rPr>
        <sz val="10"/>
        <color rgb="FF000000"/>
        <rFont val="Arial"/>
        <family val="2"/>
        <scheme val="minor"/>
      </rPr>
      <t xml:space="preserve"> Staborn effect on </t>
    </r>
    <r>
      <rPr>
        <b/>
        <sz val="10"/>
        <color rgb="FF000000"/>
        <rFont val="Arial"/>
        <family val="2"/>
        <scheme val="minor"/>
      </rPr>
      <t>Crit</t>
    </r>
    <r>
      <rPr>
        <sz val="10"/>
        <color rgb="FF000000"/>
        <rFont val="Arial"/>
        <family val="2"/>
        <scheme val="minor"/>
      </rPr>
      <t>.</t>
    </r>
  </si>
  <si>
    <r>
      <t xml:space="preserve">All Turret weapons same relative damage, but no EM damage added and </t>
    </r>
    <r>
      <rPr>
        <b/>
        <sz val="10"/>
        <color rgb="FF000000"/>
        <rFont val="Arial"/>
        <family val="2"/>
        <scheme val="minor"/>
      </rPr>
      <t>no</t>
    </r>
    <r>
      <rPr>
        <sz val="10"/>
        <color rgb="FF000000"/>
        <rFont val="Arial"/>
        <family val="2"/>
        <scheme val="minor"/>
      </rPr>
      <t xml:space="preserve"> Staborn effect on </t>
    </r>
    <r>
      <rPr>
        <b/>
        <sz val="10"/>
        <color rgb="FF000000"/>
        <rFont val="Arial"/>
        <family val="2"/>
        <scheme val="minor"/>
      </rPr>
      <t>Crit</t>
    </r>
    <r>
      <rPr>
        <sz val="10"/>
        <color rgb="FF000000"/>
        <rFont val="Arial"/>
        <family val="2"/>
        <scheme val="minor"/>
      </rPr>
      <t>.</t>
    </r>
  </si>
  <si>
    <r>
      <t xml:space="preserve">Unlocks occur at 75, 76, 77+ for Class B, and 85, 86, 87+ for Class C. </t>
    </r>
    <r>
      <rPr>
        <b/>
        <sz val="10"/>
        <color rgb="FF000000"/>
        <rFont val="Arial"/>
        <family val="2"/>
        <scheme val="minor"/>
      </rPr>
      <t>OR</t>
    </r>
    <r>
      <rPr>
        <sz val="10"/>
        <color rgb="FF000000"/>
        <rFont val="Arial"/>
        <family val="2"/>
        <scheme val="minor"/>
      </rPr>
      <t xml:space="preserve"> a single pass through the Unity unlocks the top version of each Class </t>
    </r>
    <r>
      <rPr>
        <i/>
        <sz val="10"/>
        <color rgb="FF000000"/>
        <rFont val="Arial"/>
        <family val="2"/>
        <scheme val="minor"/>
      </rPr>
      <t>without level restrictions</t>
    </r>
    <r>
      <rPr>
        <sz val="10"/>
        <color rgb="FF000000"/>
        <rFont val="Arial"/>
        <family val="2"/>
        <scheme val="minor"/>
      </rPr>
      <t>.</t>
    </r>
  </si>
  <si>
    <r>
      <t xml:space="preserve">Missile weapons </t>
    </r>
    <r>
      <rPr>
        <b/>
        <sz val="10"/>
        <color rgb="FF000000"/>
        <rFont val="Arial"/>
        <family val="2"/>
        <scheme val="minor"/>
      </rPr>
      <t>not available</t>
    </r>
    <r>
      <rPr>
        <sz val="10"/>
        <color rgb="FF000000"/>
        <rFont val="Arial"/>
        <family val="2"/>
        <scheme val="minor"/>
      </rPr>
      <t xml:space="preserve"> before NG+.</t>
    </r>
  </si>
  <si>
    <t>The Missiles provided by this mod are recreations of the Starborn Gravity Torpedo ship weapon that comes on the Starborn Guardian, but suped up.</t>
  </si>
  <si>
    <t>Electro-Magnetic</t>
  </si>
  <si>
    <t>DarkStar XB01A Peacekeeper</t>
  </si>
  <si>
    <t>DarkStar XB02A Peacekeeper</t>
  </si>
  <si>
    <t>DarkStar XB03A Peacekeeper</t>
  </si>
  <si>
    <t>DarkStar XB04B Peacekeeper</t>
  </si>
  <si>
    <t>DarkStar XB05B Peacekeeper</t>
  </si>
  <si>
    <t>DarkStar XB06B Peacekeeper</t>
  </si>
  <si>
    <t>EM Burst</t>
  </si>
  <si>
    <t>EM Sust</t>
  </si>
  <si>
    <t>LightScythe Spark 750</t>
  </si>
  <si>
    <t>LightScythe Fulminator 8000</t>
  </si>
  <si>
    <t>All EM weapons same relative damage, but Starborn Crit effect replaced with EM Crit effect.</t>
  </si>
  <si>
    <t>DarkStar XB01A Devastator</t>
  </si>
  <si>
    <t>DarkStar XB02A Devastator</t>
  </si>
  <si>
    <t>DarkStar XB03A Devastator</t>
  </si>
  <si>
    <t>DarkStar XB04B Devastator</t>
  </si>
  <si>
    <t>DarkStar XB05B Devastator</t>
  </si>
  <si>
    <t>DarkStar XB06B Devastator</t>
  </si>
  <si>
    <t>DarkStar XP01A Disintegrator</t>
  </si>
  <si>
    <t>DarkStar XP02A Disintegrator</t>
  </si>
  <si>
    <t>DarkStar XP03A Disintegrator</t>
  </si>
  <si>
    <t>DarkStar XP04B Disintegrator</t>
  </si>
  <si>
    <t>DarkStar XP05B Disintegrator</t>
  </si>
  <si>
    <t>DarkStar XP06B Disintegrator</t>
  </si>
  <si>
    <t>Auto-Particle</t>
  </si>
  <si>
    <t>Burst-Particle</t>
  </si>
  <si>
    <t>Auto-Ballistic</t>
  </si>
  <si>
    <t>Burst-Ballistic</t>
  </si>
  <si>
    <t>Particle-Turret</t>
  </si>
  <si>
    <t>Torpedo</t>
  </si>
  <si>
    <t>Solar-Beam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</si>
</sst>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" x14ac:knownFonts="1">
    <font>
      <sz val="10"/>
      <color rgb="FF000000"/>
      <name val="Arial"/>
      <scheme val="minor"/>
    </font>
    <font>
      <b/>
      <sz val="10"/>
      <color theme="1"/>
      <name val="Arial"/>
      <scheme val="minor"/>
    </font>
    <font>
      <b/>
      <sz val="10"/>
      <color rgb="FF000000"/>
      <name val="Arial"/>
    </font>
    <font>
      <sz val="10"/>
      <color theme="1"/>
      <name val="Arial"/>
      <scheme val="minor"/>
    </font>
    <font>
      <sz val="10"/>
      <color rgb="FF000000"/>
      <name val="Arial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4"/>
      <color theme="9" tint="0.39997558519241921"/>
      <name val="Arial"/>
      <family val="2"/>
      <scheme val="minor"/>
    </font>
    <font>
      <sz val="10"/>
      <color theme="9" tint="0.39997558519241921"/>
      <name val="Arial"/>
      <family val="2"/>
      <scheme val="minor"/>
    </font>
    <font>
      <b/>
      <sz val="10"/>
      <color theme="9" tint="0.39997558519241921"/>
      <name val="Arial"/>
      <family val="2"/>
      <scheme val="minor"/>
    </font>
    <font>
      <b/>
      <sz val="10"/>
      <color theme="9" tint="0.39997558519241921"/>
      <name val="Arial"/>
      <family val="2"/>
    </font>
    <font>
      <b/>
      <sz val="14"/>
      <color theme="6" tint="0.39997558519241921"/>
      <name val="Arial"/>
      <family val="2"/>
      <scheme val="minor"/>
    </font>
    <font>
      <sz val="10"/>
      <color theme="6" tint="0.39997558519241921"/>
      <name val="Arial"/>
      <family val="2"/>
      <scheme val="minor"/>
    </font>
    <font>
      <b/>
      <sz val="10"/>
      <color theme="6" tint="0.39997558519241921"/>
      <name val="Arial"/>
      <family val="2"/>
      <scheme val="minor"/>
    </font>
    <font>
      <b/>
      <sz val="10"/>
      <color theme="6" tint="0.39997558519241921"/>
      <name val="Arial"/>
      <family val="2"/>
    </font>
    <font>
      <b/>
      <sz val="11"/>
      <color theme="6" tint="0.39997558519241921"/>
      <name val="Arial"/>
      <family val="2"/>
      <scheme val="minor"/>
    </font>
    <font>
      <b/>
      <sz val="10"/>
      <color rgb="FFFF0000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4"/>
      <color theme="5" tint="0.79998168889431442"/>
      <name val="Arial"/>
      <family val="2"/>
      <scheme val="minor"/>
    </font>
    <font>
      <sz val="10"/>
      <color theme="5" tint="0.79998168889431442"/>
      <name val="Arial"/>
      <family val="2"/>
      <scheme val="minor"/>
    </font>
    <font>
      <b/>
      <sz val="10"/>
      <color theme="5" tint="0.79998168889431442"/>
      <name val="Arial"/>
      <family val="2"/>
      <scheme val="minor"/>
    </font>
    <font>
      <b/>
      <sz val="10"/>
      <color theme="5" tint="0.79998168889431442"/>
      <name val="Arial"/>
      <family val="2"/>
    </font>
    <font>
      <b/>
      <sz val="14"/>
      <color rgb="FFE4A5ED"/>
      <name val="Arial"/>
      <family val="2"/>
      <scheme val="minor"/>
    </font>
    <font>
      <sz val="10"/>
      <color rgb="FFE4A5ED"/>
      <name val="Arial"/>
      <family val="2"/>
      <scheme val="minor"/>
    </font>
    <font>
      <b/>
      <sz val="10"/>
      <color rgb="FFE4A5ED"/>
      <name val="Arial"/>
      <family val="2"/>
      <scheme val="minor"/>
    </font>
    <font>
      <b/>
      <sz val="10"/>
      <color rgb="FFE4A5ED"/>
      <name val="Arial"/>
      <family val="2"/>
    </font>
    <font>
      <b/>
      <sz val="14"/>
      <color theme="7" tint="0.79998168889431442"/>
      <name val="Arial"/>
      <family val="2"/>
      <scheme val="minor"/>
    </font>
    <font>
      <sz val="10"/>
      <color theme="7" tint="0.79998168889431442"/>
      <name val="Arial"/>
      <family val="2"/>
      <scheme val="minor"/>
    </font>
    <font>
      <b/>
      <sz val="10"/>
      <color theme="7" tint="0.79998168889431442"/>
      <name val="Arial"/>
      <family val="2"/>
      <scheme val="minor"/>
    </font>
    <font>
      <b/>
      <sz val="10"/>
      <color theme="7" tint="0.79998168889431442"/>
      <name val="Arial"/>
      <family val="2"/>
    </font>
    <font>
      <sz val="10"/>
      <name val="Arial"/>
      <family val="2"/>
      <scheme val="minor"/>
    </font>
    <font>
      <b/>
      <sz val="11"/>
      <color rgb="FFE4A5ED"/>
      <name val="Arial"/>
      <family val="2"/>
      <scheme val="minor"/>
    </font>
    <font>
      <b/>
      <sz val="11"/>
      <color theme="5" tint="0.79998168889431442"/>
      <name val="Arial"/>
      <family val="2"/>
      <scheme val="minor"/>
    </font>
    <font>
      <b/>
      <sz val="11"/>
      <color theme="7" tint="0.79998168889431442"/>
      <name val="Arial"/>
      <family val="2"/>
      <scheme val="minor"/>
    </font>
    <font>
      <b/>
      <sz val="11"/>
      <color theme="9" tint="0.59999389629810485"/>
      <name val="Arial"/>
      <family val="2"/>
      <scheme val="minor"/>
    </font>
    <font>
      <b/>
      <sz val="10"/>
      <color theme="4" tint="-0.249977111117893"/>
      <name val="Arial"/>
      <family val="2"/>
      <scheme val="minor"/>
    </font>
    <font>
      <sz val="20"/>
      <color theme="6" tint="0.79998168889431442"/>
      <name val="Combat"/>
    </font>
    <font>
      <sz val="20"/>
      <color theme="5" tint="0.79998168889431442"/>
      <name val="Combat"/>
    </font>
    <font>
      <sz val="20"/>
      <color theme="9" tint="0.79998168889431442"/>
      <name val="Combat"/>
    </font>
    <font>
      <sz val="18"/>
      <color theme="0" tint="-0.14999847407452621"/>
      <name val="Combat"/>
    </font>
    <font>
      <b/>
      <sz val="10"/>
      <color rgb="FF000000"/>
      <name val="Arial"/>
      <family val="2"/>
      <scheme val="minor"/>
    </font>
    <font>
      <i/>
      <sz val="10"/>
      <color rgb="FF000000"/>
      <name val="Arial"/>
      <family val="2"/>
      <scheme val="minor"/>
    </font>
    <font>
      <sz val="9"/>
      <color theme="1"/>
      <name val="Arial"/>
      <family val="2"/>
      <scheme val="minor"/>
    </font>
    <font>
      <b/>
      <sz val="14"/>
      <color theme="4" tint="0.39997558519241921"/>
      <name val="Arial"/>
      <family val="2"/>
      <scheme val="minor"/>
    </font>
    <font>
      <b/>
      <sz val="11"/>
      <color theme="4" tint="0.39997558519241921"/>
      <name val="Arial"/>
      <family val="2"/>
      <scheme val="minor"/>
    </font>
    <font>
      <sz val="10"/>
      <color theme="4" tint="0.39997558519241921"/>
      <name val="Arial"/>
      <family val="2"/>
      <scheme val="minor"/>
    </font>
    <font>
      <b/>
      <sz val="10"/>
      <color theme="4" tint="0.39997558519241921"/>
      <name val="Arial"/>
      <family val="2"/>
      <scheme val="minor"/>
    </font>
    <font>
      <b/>
      <sz val="10"/>
      <color theme="4" tint="0.3999755851924192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 tint="0.34998626667073579"/>
        <bgColor rgb="FFFFFFFF"/>
      </patternFill>
    </fill>
    <fill>
      <patternFill patternType="solid">
        <fgColor rgb="FFFFFFCC"/>
        <bgColor indexed="64"/>
      </patternFill>
    </fill>
    <fill>
      <patternFill patternType="gray125">
        <fgColor auto="1"/>
        <bgColor theme="2" tint="-4.9989318521683403E-2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01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  <xf numFmtId="0" fontId="14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6" fillId="4" borderId="0" xfId="0" applyFont="1" applyFill="1" applyAlignment="1">
      <alignment horizontal="center"/>
    </xf>
    <xf numFmtId="0" fontId="16" fillId="4" borderId="5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4" borderId="6" xfId="0" applyFont="1" applyFill="1" applyBorder="1" applyAlignment="1">
      <alignment horizontal="center"/>
    </xf>
    <xf numFmtId="0" fontId="19" fillId="2" borderId="2" xfId="0" applyFont="1" applyFill="1" applyBorder="1" applyAlignment="1">
      <alignment horizontal="center"/>
    </xf>
    <xf numFmtId="0" fontId="19" fillId="2" borderId="3" xfId="0" applyFont="1" applyFill="1" applyBorder="1" applyAlignment="1">
      <alignment horizontal="center"/>
    </xf>
    <xf numFmtId="0" fontId="20" fillId="2" borderId="5" xfId="0" applyFont="1" applyFill="1" applyBorder="1" applyAlignment="1">
      <alignment horizontal="center"/>
    </xf>
    <xf numFmtId="0" fontId="20" fillId="2" borderId="4" xfId="0" applyFont="1" applyFill="1" applyBorder="1" applyAlignment="1">
      <alignment horizontal="center"/>
    </xf>
    <xf numFmtId="0" fontId="20" fillId="2" borderId="6" xfId="0" applyFont="1" applyFill="1" applyBorder="1" applyAlignment="1">
      <alignment horizontal="center"/>
    </xf>
    <xf numFmtId="0" fontId="21" fillId="3" borderId="5" xfId="0" applyFont="1" applyFill="1" applyBorder="1" applyAlignment="1">
      <alignment horizontal="center"/>
    </xf>
    <xf numFmtId="0" fontId="23" fillId="2" borderId="2" xfId="0" applyFont="1" applyFill="1" applyBorder="1" applyAlignment="1">
      <alignment horizontal="center"/>
    </xf>
    <xf numFmtId="0" fontId="23" fillId="2" borderId="3" xfId="0" applyFont="1" applyFill="1" applyBorder="1" applyAlignment="1">
      <alignment horizontal="center"/>
    </xf>
    <xf numFmtId="0" fontId="24" fillId="2" borderId="5" xfId="0" applyFont="1" applyFill="1" applyBorder="1" applyAlignment="1">
      <alignment horizontal="center"/>
    </xf>
    <xf numFmtId="0" fontId="24" fillId="2" borderId="4" xfId="0" applyFont="1" applyFill="1" applyBorder="1" applyAlignment="1">
      <alignment horizontal="center"/>
    </xf>
    <xf numFmtId="0" fontId="24" fillId="2" borderId="6" xfId="0" applyFont="1" applyFill="1" applyBorder="1" applyAlignment="1">
      <alignment horizontal="center"/>
    </xf>
    <xf numFmtId="0" fontId="25" fillId="3" borderId="5" xfId="0" applyFont="1" applyFill="1" applyBorder="1" applyAlignment="1">
      <alignment horizontal="center"/>
    </xf>
    <xf numFmtId="0" fontId="27" fillId="2" borderId="2" xfId="0" applyFont="1" applyFill="1" applyBorder="1" applyAlignment="1">
      <alignment horizontal="center"/>
    </xf>
    <xf numFmtId="0" fontId="27" fillId="2" borderId="3" xfId="0" applyFont="1" applyFill="1" applyBorder="1" applyAlignment="1">
      <alignment horizontal="center"/>
    </xf>
    <xf numFmtId="0" fontId="28" fillId="2" borderId="5" xfId="0" applyFont="1" applyFill="1" applyBorder="1" applyAlignment="1">
      <alignment horizontal="center"/>
    </xf>
    <xf numFmtId="0" fontId="28" fillId="2" borderId="4" xfId="0" applyFont="1" applyFill="1" applyBorder="1" applyAlignment="1">
      <alignment horizontal="center"/>
    </xf>
    <xf numFmtId="0" fontId="28" fillId="2" borderId="6" xfId="0" applyFont="1" applyFill="1" applyBorder="1" applyAlignment="1">
      <alignment horizontal="center"/>
    </xf>
    <xf numFmtId="0" fontId="29" fillId="3" borderId="5" xfId="0" applyFont="1" applyFill="1" applyBorder="1" applyAlignment="1">
      <alignment horizontal="center"/>
    </xf>
    <xf numFmtId="0" fontId="3" fillId="5" borderId="9" xfId="0" applyFont="1" applyFill="1" applyBorder="1"/>
    <xf numFmtId="0" fontId="3" fillId="5" borderId="2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17" fillId="5" borderId="1" xfId="0" applyFont="1" applyFill="1" applyBorder="1" applyAlignment="1">
      <alignment horizontal="center"/>
    </xf>
    <xf numFmtId="0" fontId="3" fillId="5" borderId="10" xfId="0" applyFont="1" applyFill="1" applyBorder="1"/>
    <xf numFmtId="0" fontId="3" fillId="5" borderId="5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17" fillId="5" borderId="4" xfId="0" applyFont="1" applyFill="1" applyBorder="1" applyAlignment="1">
      <alignment horizontal="center"/>
    </xf>
    <xf numFmtId="0" fontId="30" fillId="5" borderId="1" xfId="0" applyFont="1" applyFill="1" applyBorder="1" applyAlignment="1">
      <alignment horizontal="center"/>
    </xf>
    <xf numFmtId="0" fontId="30" fillId="5" borderId="4" xfId="0" applyFont="1" applyFill="1" applyBorder="1" applyAlignment="1">
      <alignment horizontal="center"/>
    </xf>
    <xf numFmtId="0" fontId="17" fillId="0" borderId="11" xfId="0" applyFont="1" applyBorder="1"/>
    <xf numFmtId="0" fontId="17" fillId="0" borderId="10" xfId="0" applyFont="1" applyBorder="1"/>
    <xf numFmtId="0" fontId="17" fillId="0" borderId="11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35" fillId="0" borderId="8" xfId="0" applyFont="1" applyBorder="1" applyAlignment="1">
      <alignment horizontal="center"/>
    </xf>
    <xf numFmtId="0" fontId="35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0" fillId="0" borderId="0" xfId="0" applyNumberFormat="1" applyAlignment="1">
      <alignment horizontal="center"/>
    </xf>
    <xf numFmtId="49" fontId="17" fillId="0" borderId="11" xfId="0" applyNumberFormat="1" applyFont="1" applyBorder="1" applyAlignment="1">
      <alignment horizontal="center"/>
    </xf>
    <xf numFmtId="49" fontId="17" fillId="0" borderId="10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0" fillId="7" borderId="0" xfId="0" applyFill="1"/>
    <xf numFmtId="0" fontId="1" fillId="7" borderId="0" xfId="0" applyFont="1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3" fillId="5" borderId="7" xfId="0" applyFont="1" applyFill="1" applyBorder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0" fillId="13" borderId="0" xfId="0" applyFill="1"/>
    <xf numFmtId="0" fontId="17" fillId="15" borderId="11" xfId="0" applyFont="1" applyFill="1" applyBorder="1"/>
    <xf numFmtId="0" fontId="17" fillId="15" borderId="11" xfId="0" applyFont="1" applyFill="1" applyBorder="1" applyAlignment="1">
      <alignment horizontal="center"/>
    </xf>
    <xf numFmtId="0" fontId="0" fillId="15" borderId="0" xfId="0" applyFill="1" applyAlignment="1">
      <alignment horizontal="center"/>
    </xf>
    <xf numFmtId="0" fontId="0" fillId="15" borderId="7" xfId="0" applyFill="1" applyBorder="1" applyAlignment="1">
      <alignment horizontal="center"/>
    </xf>
    <xf numFmtId="0" fontId="35" fillId="15" borderId="8" xfId="0" applyFont="1" applyFill="1" applyBorder="1" applyAlignment="1">
      <alignment horizontal="center"/>
    </xf>
    <xf numFmtId="0" fontId="17" fillId="15" borderId="7" xfId="0" applyFont="1" applyFill="1" applyBorder="1" applyAlignment="1">
      <alignment horizontal="center"/>
    </xf>
    <xf numFmtId="0" fontId="3" fillId="15" borderId="0" xfId="0" applyFont="1" applyFill="1" applyAlignment="1">
      <alignment horizontal="center"/>
    </xf>
    <xf numFmtId="0" fontId="17" fillId="15" borderId="10" xfId="0" applyFont="1" applyFill="1" applyBorder="1"/>
    <xf numFmtId="0" fontId="17" fillId="15" borderId="10" xfId="0" applyFont="1" applyFill="1" applyBorder="1" applyAlignment="1">
      <alignment horizontal="center"/>
    </xf>
    <xf numFmtId="0" fontId="0" fillId="15" borderId="5" xfId="0" applyFill="1" applyBorder="1" applyAlignment="1">
      <alignment horizontal="center"/>
    </xf>
    <xf numFmtId="0" fontId="0" fillId="15" borderId="4" xfId="0" applyFill="1" applyBorder="1" applyAlignment="1">
      <alignment horizontal="center"/>
    </xf>
    <xf numFmtId="0" fontId="35" fillId="15" borderId="6" xfId="0" applyFont="1" applyFill="1" applyBorder="1" applyAlignment="1">
      <alignment horizontal="center"/>
    </xf>
    <xf numFmtId="0" fontId="17" fillId="15" borderId="4" xfId="0" applyFont="1" applyFill="1" applyBorder="1" applyAlignment="1">
      <alignment horizontal="center"/>
    </xf>
    <xf numFmtId="0" fontId="3" fillId="15" borderId="5" xfId="0" applyFont="1" applyFill="1" applyBorder="1" applyAlignment="1">
      <alignment horizontal="center"/>
    </xf>
    <xf numFmtId="0" fontId="3" fillId="15" borderId="8" xfId="0" applyFont="1" applyFill="1" applyBorder="1" applyAlignment="1">
      <alignment horizontal="center"/>
    </xf>
    <xf numFmtId="0" fontId="5" fillId="15" borderId="0" xfId="0" applyFont="1" applyFill="1" applyAlignment="1">
      <alignment horizontal="center"/>
    </xf>
    <xf numFmtId="0" fontId="3" fillId="15" borderId="6" xfId="0" applyFont="1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15" borderId="2" xfId="0" applyFill="1" applyBorder="1" applyAlignment="1">
      <alignment horizontal="center"/>
    </xf>
    <xf numFmtId="0" fontId="35" fillId="15" borderId="3" xfId="0" applyFont="1" applyFill="1" applyBorder="1" applyAlignment="1">
      <alignment horizontal="center"/>
    </xf>
    <xf numFmtId="0" fontId="17" fillId="15" borderId="0" xfId="0" applyFont="1" applyFill="1" applyAlignment="1">
      <alignment horizontal="center"/>
    </xf>
    <xf numFmtId="0" fontId="17" fillId="15" borderId="5" xfId="0" applyFont="1" applyFill="1" applyBorder="1" applyAlignment="1">
      <alignment horizontal="center"/>
    </xf>
    <xf numFmtId="0" fontId="6" fillId="0" borderId="0" xfId="0" applyFont="1"/>
    <xf numFmtId="0" fontId="42" fillId="5" borderId="9" xfId="0" applyFont="1" applyFill="1" applyBorder="1"/>
    <xf numFmtId="0" fontId="22" fillId="2" borderId="9" xfId="0" applyFont="1" applyFill="1" applyBorder="1" applyAlignment="1">
      <alignment horizontal="center" vertical="center"/>
    </xf>
    <xf numFmtId="0" fontId="22" fillId="2" borderId="10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/>
    </xf>
    <xf numFmtId="0" fontId="24" fillId="2" borderId="2" xfId="0" applyFont="1" applyFill="1" applyBorder="1" applyAlignment="1">
      <alignment horizontal="center"/>
    </xf>
    <xf numFmtId="0" fontId="24" fillId="2" borderId="3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34" fillId="2" borderId="9" xfId="0" applyFont="1" applyFill="1" applyBorder="1" applyAlignment="1">
      <alignment horizontal="center" vertical="center"/>
    </xf>
    <xf numFmtId="0" fontId="34" fillId="2" borderId="11" xfId="0" applyFont="1" applyFill="1" applyBorder="1" applyAlignment="1">
      <alignment horizontal="center" vertical="center"/>
    </xf>
    <xf numFmtId="0" fontId="34" fillId="2" borderId="10" xfId="0" applyFont="1" applyFill="1" applyBorder="1" applyAlignment="1">
      <alignment horizontal="center" vertical="center"/>
    </xf>
    <xf numFmtId="0" fontId="31" fillId="2" borderId="9" xfId="0" applyFont="1" applyFill="1" applyBorder="1" applyAlignment="1">
      <alignment horizontal="center" vertical="center"/>
    </xf>
    <xf numFmtId="0" fontId="31" fillId="2" borderId="11" xfId="0" applyFont="1" applyFill="1" applyBorder="1" applyAlignment="1">
      <alignment horizontal="center" vertical="center"/>
    </xf>
    <xf numFmtId="0" fontId="31" fillId="2" borderId="10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/>
    </xf>
    <xf numFmtId="0" fontId="13" fillId="2" borderId="2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/>
    </xf>
    <xf numFmtId="0" fontId="15" fillId="2" borderId="9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26" fillId="2" borderId="9" xfId="0" applyFont="1" applyFill="1" applyBorder="1" applyAlignment="1">
      <alignment horizontal="center" vertical="center"/>
    </xf>
    <xf numFmtId="0" fontId="26" fillId="2" borderId="10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/>
    </xf>
    <xf numFmtId="0" fontId="28" fillId="2" borderId="2" xfId="0" applyFont="1" applyFill="1" applyBorder="1" applyAlignment="1">
      <alignment horizontal="center"/>
    </xf>
    <xf numFmtId="0" fontId="28" fillId="2" borderId="3" xfId="0" applyFont="1" applyFill="1" applyBorder="1" applyAlignment="1">
      <alignment horizontal="center"/>
    </xf>
    <xf numFmtId="0" fontId="18" fillId="2" borderId="9" xfId="0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/>
    </xf>
    <xf numFmtId="0" fontId="33" fillId="2" borderId="9" xfId="0" applyFont="1" applyFill="1" applyBorder="1" applyAlignment="1">
      <alignment horizontal="center" vertical="center"/>
    </xf>
    <xf numFmtId="0" fontId="33" fillId="2" borderId="11" xfId="0" applyFont="1" applyFill="1" applyBorder="1" applyAlignment="1">
      <alignment horizontal="center" vertical="center"/>
    </xf>
    <xf numFmtId="0" fontId="33" fillId="2" borderId="10" xfId="0" applyFont="1" applyFill="1" applyBorder="1" applyAlignment="1">
      <alignment horizontal="center" vertical="center"/>
    </xf>
    <xf numFmtId="0" fontId="32" fillId="2" borderId="9" xfId="0" applyFont="1" applyFill="1" applyBorder="1" applyAlignment="1">
      <alignment horizontal="center" vertical="center"/>
    </xf>
    <xf numFmtId="0" fontId="32" fillId="2" borderId="11" xfId="0" applyFont="1" applyFill="1" applyBorder="1" applyAlignment="1">
      <alignment horizontal="center" vertical="center"/>
    </xf>
    <xf numFmtId="0" fontId="32" fillId="2" borderId="10" xfId="0" applyFont="1" applyFill="1" applyBorder="1" applyAlignment="1">
      <alignment horizontal="center" vertical="center"/>
    </xf>
    <xf numFmtId="49" fontId="32" fillId="2" borderId="9" xfId="0" applyNumberFormat="1" applyFont="1" applyFill="1" applyBorder="1" applyAlignment="1">
      <alignment horizontal="center" vertical="center"/>
    </xf>
    <xf numFmtId="49" fontId="32" fillId="2" borderId="11" xfId="0" applyNumberFormat="1" applyFont="1" applyFill="1" applyBorder="1" applyAlignment="1">
      <alignment horizontal="center" vertical="center"/>
    </xf>
    <xf numFmtId="49" fontId="32" fillId="2" borderId="10" xfId="0" applyNumberFormat="1" applyFont="1" applyFill="1" applyBorder="1" applyAlignment="1">
      <alignment horizontal="center" vertical="center"/>
    </xf>
    <xf numFmtId="49" fontId="31" fillId="2" borderId="9" xfId="0" applyNumberFormat="1" applyFont="1" applyFill="1" applyBorder="1" applyAlignment="1">
      <alignment horizontal="center" vertical="center"/>
    </xf>
    <xf numFmtId="49" fontId="31" fillId="2" borderId="11" xfId="0" applyNumberFormat="1" applyFont="1" applyFill="1" applyBorder="1" applyAlignment="1">
      <alignment horizontal="center" vertical="center"/>
    </xf>
    <xf numFmtId="49" fontId="31" fillId="2" borderId="10" xfId="0" applyNumberFormat="1" applyFont="1" applyFill="1" applyBorder="1" applyAlignment="1">
      <alignment horizontal="center" vertical="center"/>
    </xf>
    <xf numFmtId="49" fontId="33" fillId="2" borderId="9" xfId="0" applyNumberFormat="1" applyFont="1" applyFill="1" applyBorder="1" applyAlignment="1">
      <alignment horizontal="center" vertical="center"/>
    </xf>
    <xf numFmtId="49" fontId="33" fillId="2" borderId="11" xfId="0" applyNumberFormat="1" applyFont="1" applyFill="1" applyBorder="1" applyAlignment="1">
      <alignment horizontal="center" vertical="center"/>
    </xf>
    <xf numFmtId="49" fontId="33" fillId="2" borderId="10" xfId="0" applyNumberFormat="1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/>
    </xf>
    <xf numFmtId="49" fontId="15" fillId="2" borderId="11" xfId="0" applyNumberFormat="1" applyFont="1" applyFill="1" applyBorder="1" applyAlignment="1">
      <alignment horizontal="center" vertical="center"/>
    </xf>
    <xf numFmtId="49" fontId="15" fillId="2" borderId="10" xfId="0" applyNumberFormat="1" applyFont="1" applyFill="1" applyBorder="1" applyAlignment="1">
      <alignment horizontal="center" vertical="center"/>
    </xf>
    <xf numFmtId="49" fontId="34" fillId="2" borderId="9" xfId="0" applyNumberFormat="1" applyFont="1" applyFill="1" applyBorder="1" applyAlignment="1">
      <alignment horizontal="center" vertical="center"/>
    </xf>
    <xf numFmtId="49" fontId="34" fillId="2" borderId="11" xfId="0" applyNumberFormat="1" applyFont="1" applyFill="1" applyBorder="1" applyAlignment="1">
      <alignment horizontal="center" vertical="center"/>
    </xf>
    <xf numFmtId="49" fontId="34" fillId="2" borderId="10" xfId="0" applyNumberFormat="1" applyFont="1" applyFill="1" applyBorder="1" applyAlignment="1">
      <alignment horizontal="center" vertical="center"/>
    </xf>
    <xf numFmtId="0" fontId="39" fillId="14" borderId="0" xfId="0" applyFont="1" applyFill="1" applyAlignment="1">
      <alignment horizontal="center" vertical="center"/>
    </xf>
    <xf numFmtId="0" fontId="6" fillId="15" borderId="0" xfId="0" applyFont="1" applyFill="1" applyAlignment="1">
      <alignment horizontal="left" vertical="center"/>
    </xf>
    <xf numFmtId="0" fontId="0" fillId="15" borderId="0" xfId="0" applyFill="1" applyAlignment="1">
      <alignment horizontal="left" vertical="center"/>
    </xf>
    <xf numFmtId="0" fontId="36" fillId="6" borderId="0" xfId="0" applyFont="1" applyFill="1" applyAlignment="1">
      <alignment horizontal="right" vertical="center" textRotation="90"/>
    </xf>
    <xf numFmtId="0" fontId="38" fillId="11" borderId="0" xfId="0" applyFont="1" applyFill="1" applyAlignment="1">
      <alignment horizontal="right" vertical="center" textRotation="90"/>
    </xf>
    <xf numFmtId="0" fontId="37" fillId="12" borderId="0" xfId="0" applyFont="1" applyFill="1" applyAlignment="1">
      <alignment horizontal="right" vertical="center" textRotation="90"/>
    </xf>
    <xf numFmtId="0" fontId="43" fillId="2" borderId="9" xfId="0" applyFont="1" applyFill="1" applyBorder="1" applyAlignment="1">
      <alignment horizontal="center" vertical="center"/>
    </xf>
    <xf numFmtId="0" fontId="43" fillId="2" borderId="10" xfId="0" applyFont="1" applyFill="1" applyBorder="1" applyAlignment="1">
      <alignment horizontal="center" vertical="center"/>
    </xf>
    <xf numFmtId="0" fontId="44" fillId="2" borderId="9" xfId="0" applyFont="1" applyFill="1" applyBorder="1" applyAlignment="1">
      <alignment horizontal="center" vertical="center"/>
    </xf>
    <xf numFmtId="0" fontId="44" fillId="2" borderId="11" xfId="0" applyFont="1" applyFill="1" applyBorder="1" applyAlignment="1">
      <alignment horizontal="center" vertical="center"/>
    </xf>
    <xf numFmtId="0" fontId="44" fillId="2" borderId="10" xfId="0" applyFont="1" applyFill="1" applyBorder="1" applyAlignment="1">
      <alignment horizontal="center" vertical="center"/>
    </xf>
    <xf numFmtId="0" fontId="45" fillId="2" borderId="2" xfId="0" applyFont="1" applyFill="1" applyBorder="1" applyAlignment="1">
      <alignment horizontal="center"/>
    </xf>
    <xf numFmtId="0" fontId="46" fillId="2" borderId="1" xfId="0" applyFont="1" applyFill="1" applyBorder="1" applyAlignment="1">
      <alignment horizontal="center"/>
    </xf>
    <xf numFmtId="0" fontId="46" fillId="2" borderId="2" xfId="0" applyFont="1" applyFill="1" applyBorder="1" applyAlignment="1">
      <alignment horizontal="center"/>
    </xf>
    <xf numFmtId="0" fontId="46" fillId="2" borderId="3" xfId="0" applyFont="1" applyFill="1" applyBorder="1" applyAlignment="1">
      <alignment horizontal="center"/>
    </xf>
    <xf numFmtId="0" fontId="45" fillId="2" borderId="3" xfId="0" applyFont="1" applyFill="1" applyBorder="1" applyAlignment="1">
      <alignment horizontal="center"/>
    </xf>
    <xf numFmtId="0" fontId="46" fillId="2" borderId="5" xfId="0" applyFont="1" applyFill="1" applyBorder="1" applyAlignment="1">
      <alignment horizontal="center"/>
    </xf>
    <xf numFmtId="0" fontId="46" fillId="2" borderId="4" xfId="0" applyFont="1" applyFill="1" applyBorder="1" applyAlignment="1">
      <alignment horizontal="center"/>
    </xf>
    <xf numFmtId="0" fontId="46" fillId="2" borderId="6" xfId="0" applyFont="1" applyFill="1" applyBorder="1" applyAlignment="1">
      <alignment horizontal="center"/>
    </xf>
    <xf numFmtId="0" fontId="47" fillId="3" borderId="5" xfId="0" applyFont="1" applyFill="1" applyBorder="1" applyAlignment="1">
      <alignment horizontal="center"/>
    </xf>
    <xf numFmtId="0" fontId="30" fillId="15" borderId="8" xfId="0" applyFont="1" applyFill="1" applyBorder="1" applyAlignment="1">
      <alignment horizontal="center"/>
    </xf>
    <xf numFmtId="0" fontId="30" fillId="15" borderId="6" xfId="0" applyFont="1" applyFill="1" applyBorder="1" applyAlignment="1">
      <alignment horizontal="center"/>
    </xf>
    <xf numFmtId="0" fontId="30" fillId="15" borderId="3" xfId="0" applyFont="1" applyFill="1" applyBorder="1" applyAlignment="1">
      <alignment horizontal="center"/>
    </xf>
    <xf numFmtId="0" fontId="5" fillId="5" borderId="9" xfId="0" applyFont="1" applyFill="1" applyBorder="1"/>
    <xf numFmtId="0" fontId="5" fillId="5" borderId="10" xfId="0" applyFont="1" applyFill="1" applyBorder="1"/>
    <xf numFmtId="0" fontId="5" fillId="5" borderId="2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4A5ED"/>
      <color rgb="FFFFFFCC"/>
      <color rgb="FFD1CC00"/>
      <color rgb="FFDB8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C1:AH67"/>
  <sheetViews>
    <sheetView showGridLines="0" topLeftCell="A24" workbookViewId="0">
      <pane xSplit="4" topLeftCell="E1" activePane="topRight" state="frozen"/>
      <selection pane="topRight" activeCell="I41" sqref="I41"/>
    </sheetView>
  </sheetViews>
  <sheetFormatPr defaultColWidth="12.54296875" defaultRowHeight="15.75" customHeight="1" x14ac:dyDescent="0.25"/>
  <cols>
    <col min="1" max="3" width="5.453125" customWidth="1"/>
    <col min="4" max="4" width="36.453125" customWidth="1"/>
    <col min="5" max="5" width="7.1796875" style="3" customWidth="1"/>
    <col min="6" max="6" width="10.54296875" style="3" customWidth="1"/>
    <col min="7" max="7" width="9.81640625" style="3" customWidth="1"/>
    <col min="8" max="10" width="8.1796875" style="3" customWidth="1"/>
    <col min="11" max="11" width="10.1796875" style="3" customWidth="1"/>
    <col min="12" max="13" width="10.453125" style="3" customWidth="1"/>
    <col min="14" max="14" width="14.7265625" style="3" customWidth="1"/>
    <col min="15" max="15" width="13.54296875" style="3" customWidth="1"/>
    <col min="16" max="16" width="11" style="3" customWidth="1"/>
    <col min="17" max="17" width="13.26953125" style="3" customWidth="1"/>
    <col min="18" max="18" width="8.1796875" style="3" customWidth="1"/>
    <col min="19" max="19" width="6.453125" style="3" customWidth="1"/>
    <col min="20" max="20" width="9" style="3" customWidth="1"/>
    <col min="21" max="21" width="9.1796875" style="3" customWidth="1"/>
    <col min="22" max="22" width="4.453125" customWidth="1"/>
    <col min="23" max="24" width="10.453125" customWidth="1"/>
  </cols>
  <sheetData>
    <row r="1" spans="3:34" ht="15.75" customHeight="1" x14ac:dyDescent="0.25">
      <c r="C1" s="117" t="s">
        <v>81</v>
      </c>
    </row>
    <row r="2" spans="3:34" ht="15.75" customHeight="1" thickBot="1" x14ac:dyDescent="0.3"/>
    <row r="3" spans="3:34" ht="15.75" customHeight="1" x14ac:dyDescent="0.3">
      <c r="D3" s="135" t="s">
        <v>0</v>
      </c>
      <c r="E3" s="140" t="s">
        <v>65</v>
      </c>
      <c r="F3" s="24"/>
      <c r="G3" s="24"/>
      <c r="H3" s="137" t="s">
        <v>26</v>
      </c>
      <c r="I3" s="138"/>
      <c r="J3" s="139"/>
      <c r="K3" s="137" t="s">
        <v>23</v>
      </c>
      <c r="L3" s="138"/>
      <c r="M3" s="139"/>
      <c r="N3" s="137" t="s">
        <v>19</v>
      </c>
      <c r="O3" s="138"/>
      <c r="P3" s="138"/>
      <c r="Q3" s="139"/>
      <c r="R3" s="24"/>
      <c r="S3" s="24"/>
      <c r="T3" s="24"/>
      <c r="U3" s="25"/>
    </row>
    <row r="4" spans="3:34" ht="13.5" customHeight="1" thickBot="1" x14ac:dyDescent="0.35">
      <c r="D4" s="136"/>
      <c r="E4" s="141"/>
      <c r="F4" s="26" t="s">
        <v>1</v>
      </c>
      <c r="G4" s="26" t="s">
        <v>2</v>
      </c>
      <c r="H4" s="27" t="s">
        <v>24</v>
      </c>
      <c r="I4" s="26" t="s">
        <v>25</v>
      </c>
      <c r="J4" s="28" t="s">
        <v>27</v>
      </c>
      <c r="K4" s="27" t="s">
        <v>24</v>
      </c>
      <c r="L4" s="26" t="s">
        <v>25</v>
      </c>
      <c r="M4" s="28" t="s">
        <v>27</v>
      </c>
      <c r="N4" s="27" t="s">
        <v>28</v>
      </c>
      <c r="O4" s="26" t="s">
        <v>29</v>
      </c>
      <c r="P4" s="29" t="s">
        <v>30</v>
      </c>
      <c r="Q4" s="28" t="s">
        <v>31</v>
      </c>
      <c r="R4" s="26" t="s">
        <v>20</v>
      </c>
      <c r="S4" s="26" t="s">
        <v>3</v>
      </c>
      <c r="T4" s="26" t="s">
        <v>21</v>
      </c>
      <c r="U4" s="28" t="s">
        <v>22</v>
      </c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3:34" ht="19.5" customHeight="1" x14ac:dyDescent="0.3">
      <c r="D5" s="60" t="s">
        <v>4</v>
      </c>
      <c r="E5" s="141"/>
      <c r="F5" s="61">
        <v>800</v>
      </c>
      <c r="G5" s="61">
        <v>7.5</v>
      </c>
      <c r="H5" s="62">
        <v>18</v>
      </c>
      <c r="I5" s="61">
        <v>5</v>
      </c>
      <c r="J5" s="63"/>
      <c r="K5" s="64">
        <f>$G5*H5</f>
        <v>135</v>
      </c>
      <c r="L5" s="61">
        <f t="shared" ref="L5:L12" si="0">$G5*I5</f>
        <v>37.5</v>
      </c>
      <c r="M5" s="63"/>
      <c r="N5" s="70">
        <f t="shared" ref="N5:N12" si="1">R5*K5</f>
        <v>810</v>
      </c>
      <c r="O5" s="61">
        <f t="shared" ref="O5:O12" si="2">R5*L5</f>
        <v>225</v>
      </c>
      <c r="P5" s="61">
        <f t="shared" ref="P5:P12" si="3">ROUND((((H5*T5)/((T5/G5)+U5))*R5), 2)</f>
        <v>336.62</v>
      </c>
      <c r="Q5" s="63">
        <f t="shared" ref="Q5:Q12" si="4">ROUND((((I5*T5)/((T5/G5)+U5))*R5), 2)</f>
        <v>93.51</v>
      </c>
      <c r="R5" s="61">
        <v>6</v>
      </c>
      <c r="S5" s="61" t="s">
        <v>5</v>
      </c>
      <c r="T5" s="61">
        <v>40</v>
      </c>
      <c r="U5" s="63">
        <v>7.5</v>
      </c>
    </row>
    <row r="6" spans="3:34" ht="19.5" customHeight="1" thickBot="1" x14ac:dyDescent="0.35">
      <c r="D6" s="65" t="s">
        <v>6</v>
      </c>
      <c r="E6" s="142"/>
      <c r="F6" s="66">
        <v>1250</v>
      </c>
      <c r="G6" s="66">
        <v>4</v>
      </c>
      <c r="H6" s="67">
        <v>37</v>
      </c>
      <c r="I6" s="66">
        <v>11</v>
      </c>
      <c r="J6" s="68"/>
      <c r="K6" s="69">
        <f t="shared" ref="K6:K12" si="5">$G6*H6</f>
        <v>148</v>
      </c>
      <c r="L6" s="66">
        <f t="shared" si="0"/>
        <v>44</v>
      </c>
      <c r="M6" s="68"/>
      <c r="N6" s="71">
        <f t="shared" si="1"/>
        <v>592</v>
      </c>
      <c r="O6" s="66">
        <f t="shared" si="2"/>
        <v>176</v>
      </c>
      <c r="P6" s="66">
        <f t="shared" si="3"/>
        <v>338.29</v>
      </c>
      <c r="Q6" s="68">
        <f t="shared" si="4"/>
        <v>100.57</v>
      </c>
      <c r="R6" s="66">
        <v>4</v>
      </c>
      <c r="S6" s="66" t="s">
        <v>5</v>
      </c>
      <c r="T6" s="66">
        <v>40</v>
      </c>
      <c r="U6" s="68">
        <v>7.5</v>
      </c>
    </row>
    <row r="7" spans="3:34" ht="19.5" customHeight="1" x14ac:dyDescent="0.3">
      <c r="D7" s="72" t="s">
        <v>34</v>
      </c>
      <c r="E7" s="74">
        <v>1</v>
      </c>
      <c r="F7" s="3">
        <v>1500</v>
      </c>
      <c r="G7" s="3">
        <v>11</v>
      </c>
      <c r="H7" s="11">
        <v>38</v>
      </c>
      <c r="I7" s="3">
        <f>ROUND($H7*0.25,0)</f>
        <v>10</v>
      </c>
      <c r="J7" s="76">
        <f>ROUND($H7*0.18,0)</f>
        <v>7</v>
      </c>
      <c r="K7" s="38">
        <f t="shared" si="5"/>
        <v>418</v>
      </c>
      <c r="L7" s="4">
        <f t="shared" si="0"/>
        <v>110</v>
      </c>
      <c r="M7" s="76">
        <f t="shared" ref="M7:M12" si="6">$G7*J7</f>
        <v>77</v>
      </c>
      <c r="N7" s="36">
        <f t="shared" si="1"/>
        <v>836</v>
      </c>
      <c r="O7" s="4">
        <f t="shared" si="2"/>
        <v>220</v>
      </c>
      <c r="P7" s="34">
        <f t="shared" si="3"/>
        <v>352</v>
      </c>
      <c r="Q7" s="8">
        <f t="shared" si="4"/>
        <v>92.63</v>
      </c>
      <c r="R7" s="4">
        <v>2</v>
      </c>
      <c r="S7" s="5" t="s">
        <v>12</v>
      </c>
      <c r="T7" s="4">
        <v>40</v>
      </c>
      <c r="U7" s="40">
        <v>5</v>
      </c>
    </row>
    <row r="8" spans="3:34" ht="19.5" customHeight="1" x14ac:dyDescent="0.3">
      <c r="D8" s="72" t="s">
        <v>35</v>
      </c>
      <c r="E8" s="74">
        <v>2</v>
      </c>
      <c r="F8" s="3">
        <v>1600</v>
      </c>
      <c r="G8" s="3">
        <v>11</v>
      </c>
      <c r="H8" s="11">
        <v>39</v>
      </c>
      <c r="I8" s="3">
        <f t="shared" ref="I8:I12" si="7">ROUND($H8*0.25,0)</f>
        <v>10</v>
      </c>
      <c r="J8" s="76">
        <f t="shared" ref="J8:J12" si="8">ROUND($H8*0.18,0)</f>
        <v>7</v>
      </c>
      <c r="K8" s="38">
        <f t="shared" si="5"/>
        <v>429</v>
      </c>
      <c r="L8" s="4">
        <f t="shared" si="0"/>
        <v>110</v>
      </c>
      <c r="M8" s="76">
        <f t="shared" si="6"/>
        <v>77</v>
      </c>
      <c r="N8" s="36">
        <f t="shared" si="1"/>
        <v>858</v>
      </c>
      <c r="O8" s="4">
        <f t="shared" si="2"/>
        <v>220</v>
      </c>
      <c r="P8" s="34">
        <f t="shared" si="3"/>
        <v>361.26</v>
      </c>
      <c r="Q8" s="8">
        <f t="shared" si="4"/>
        <v>92.63</v>
      </c>
      <c r="R8" s="4">
        <v>2</v>
      </c>
      <c r="S8" s="5" t="s">
        <v>12</v>
      </c>
      <c r="T8" s="4">
        <v>40</v>
      </c>
      <c r="U8" s="40">
        <v>5</v>
      </c>
    </row>
    <row r="9" spans="3:34" ht="19.5" customHeight="1" x14ac:dyDescent="0.3">
      <c r="D9" s="72" t="s">
        <v>36</v>
      </c>
      <c r="E9" s="74" t="s">
        <v>66</v>
      </c>
      <c r="F9" s="3">
        <v>1700</v>
      </c>
      <c r="G9" s="3">
        <v>11</v>
      </c>
      <c r="H9" s="11">
        <v>40</v>
      </c>
      <c r="I9" s="3">
        <f t="shared" si="7"/>
        <v>10</v>
      </c>
      <c r="J9" s="76">
        <f t="shared" si="8"/>
        <v>7</v>
      </c>
      <c r="K9" s="38">
        <f t="shared" si="5"/>
        <v>440</v>
      </c>
      <c r="L9" s="4">
        <f t="shared" si="0"/>
        <v>110</v>
      </c>
      <c r="M9" s="76">
        <f t="shared" si="6"/>
        <v>77</v>
      </c>
      <c r="N9" s="36">
        <f t="shared" si="1"/>
        <v>880</v>
      </c>
      <c r="O9" s="4">
        <f t="shared" si="2"/>
        <v>220</v>
      </c>
      <c r="P9" s="34">
        <f t="shared" si="3"/>
        <v>370.53</v>
      </c>
      <c r="Q9" s="8">
        <f t="shared" si="4"/>
        <v>92.63</v>
      </c>
      <c r="R9" s="4">
        <v>2</v>
      </c>
      <c r="S9" s="5" t="s">
        <v>12</v>
      </c>
      <c r="T9" s="4">
        <v>40</v>
      </c>
      <c r="U9" s="40">
        <v>5</v>
      </c>
    </row>
    <row r="10" spans="3:34" ht="19.5" customHeight="1" x14ac:dyDescent="0.3">
      <c r="D10" s="72" t="s">
        <v>37</v>
      </c>
      <c r="E10" s="74">
        <v>4</v>
      </c>
      <c r="F10" s="3">
        <v>1550</v>
      </c>
      <c r="G10" s="3">
        <v>11</v>
      </c>
      <c r="H10" s="11">
        <v>41</v>
      </c>
      <c r="I10" s="3">
        <f t="shared" si="7"/>
        <v>10</v>
      </c>
      <c r="J10" s="76">
        <f t="shared" si="8"/>
        <v>7</v>
      </c>
      <c r="K10" s="38">
        <f t="shared" si="5"/>
        <v>451</v>
      </c>
      <c r="L10" s="4">
        <f t="shared" si="0"/>
        <v>110</v>
      </c>
      <c r="M10" s="76">
        <f t="shared" si="6"/>
        <v>77</v>
      </c>
      <c r="N10" s="36">
        <f t="shared" si="1"/>
        <v>902</v>
      </c>
      <c r="O10" s="4">
        <f t="shared" si="2"/>
        <v>220</v>
      </c>
      <c r="P10" s="34">
        <f t="shared" si="3"/>
        <v>379.79</v>
      </c>
      <c r="Q10" s="8">
        <f t="shared" si="4"/>
        <v>92.63</v>
      </c>
      <c r="R10" s="4">
        <v>2</v>
      </c>
      <c r="S10" s="4" t="s">
        <v>5</v>
      </c>
      <c r="T10" s="4">
        <v>40</v>
      </c>
      <c r="U10" s="40">
        <v>5</v>
      </c>
    </row>
    <row r="11" spans="3:34" ht="19.5" customHeight="1" x14ac:dyDescent="0.3">
      <c r="D11" s="72" t="s">
        <v>38</v>
      </c>
      <c r="E11" s="74">
        <v>5</v>
      </c>
      <c r="F11" s="3">
        <v>1650</v>
      </c>
      <c r="G11" s="3">
        <v>11</v>
      </c>
      <c r="H11" s="11">
        <v>43</v>
      </c>
      <c r="I11" s="3">
        <f t="shared" si="7"/>
        <v>11</v>
      </c>
      <c r="J11" s="76">
        <f t="shared" si="8"/>
        <v>8</v>
      </c>
      <c r="K11" s="38">
        <f t="shared" si="5"/>
        <v>473</v>
      </c>
      <c r="L11" s="4">
        <f t="shared" si="0"/>
        <v>121</v>
      </c>
      <c r="M11" s="76">
        <f t="shared" si="6"/>
        <v>88</v>
      </c>
      <c r="N11" s="36">
        <f t="shared" si="1"/>
        <v>946</v>
      </c>
      <c r="O11" s="4">
        <f t="shared" si="2"/>
        <v>242</v>
      </c>
      <c r="P11" s="34">
        <f t="shared" si="3"/>
        <v>398.32</v>
      </c>
      <c r="Q11" s="8">
        <f t="shared" si="4"/>
        <v>101.89</v>
      </c>
      <c r="R11" s="4">
        <v>2</v>
      </c>
      <c r="S11" s="4" t="s">
        <v>5</v>
      </c>
      <c r="T11" s="4">
        <v>40</v>
      </c>
      <c r="U11" s="40">
        <v>5</v>
      </c>
    </row>
    <row r="12" spans="3:34" ht="19.5" customHeight="1" thickBot="1" x14ac:dyDescent="0.35">
      <c r="D12" s="73" t="s">
        <v>39</v>
      </c>
      <c r="E12" s="75" t="s">
        <v>67</v>
      </c>
      <c r="F12" s="6">
        <v>1750</v>
      </c>
      <c r="G12" s="6">
        <v>11</v>
      </c>
      <c r="H12" s="12">
        <v>45</v>
      </c>
      <c r="I12" s="6">
        <f t="shared" si="7"/>
        <v>11</v>
      </c>
      <c r="J12" s="77">
        <f t="shared" si="8"/>
        <v>8</v>
      </c>
      <c r="K12" s="39">
        <f t="shared" si="5"/>
        <v>495</v>
      </c>
      <c r="L12" s="7">
        <f t="shared" si="0"/>
        <v>121</v>
      </c>
      <c r="M12" s="77">
        <f t="shared" si="6"/>
        <v>88</v>
      </c>
      <c r="N12" s="37">
        <f t="shared" si="1"/>
        <v>990</v>
      </c>
      <c r="O12" s="7">
        <f t="shared" si="2"/>
        <v>242</v>
      </c>
      <c r="P12" s="35">
        <f t="shared" si="3"/>
        <v>416.84</v>
      </c>
      <c r="Q12" s="9">
        <f t="shared" si="4"/>
        <v>101.89</v>
      </c>
      <c r="R12" s="7">
        <v>2</v>
      </c>
      <c r="S12" s="7" t="s">
        <v>5</v>
      </c>
      <c r="T12" s="7">
        <v>40</v>
      </c>
      <c r="U12" s="41">
        <v>5</v>
      </c>
    </row>
    <row r="13" spans="3:34" ht="15.75" customHeight="1" thickBot="1" x14ac:dyDescent="0.3">
      <c r="J13" s="4"/>
      <c r="K13" s="4"/>
      <c r="L13" s="4"/>
      <c r="M13" s="4"/>
      <c r="N13" s="4"/>
      <c r="O13" s="4"/>
      <c r="P13" s="4"/>
      <c r="Q13" s="4"/>
      <c r="R13" s="4"/>
      <c r="T13" s="4"/>
    </row>
    <row r="14" spans="3:34" ht="15.75" customHeight="1" x14ac:dyDescent="0.3">
      <c r="D14" s="124" t="s">
        <v>8</v>
      </c>
      <c r="E14" s="129" t="s">
        <v>65</v>
      </c>
      <c r="F14" s="17"/>
      <c r="G14" s="18"/>
      <c r="H14" s="126" t="s">
        <v>26</v>
      </c>
      <c r="I14" s="127"/>
      <c r="J14" s="128"/>
      <c r="K14" s="126" t="s">
        <v>23</v>
      </c>
      <c r="L14" s="127"/>
      <c r="M14" s="128"/>
      <c r="N14" s="126" t="s">
        <v>19</v>
      </c>
      <c r="O14" s="127"/>
      <c r="P14" s="127"/>
      <c r="Q14" s="128"/>
      <c r="R14" s="18"/>
      <c r="S14" s="18"/>
      <c r="T14" s="18"/>
      <c r="U14" s="19"/>
    </row>
    <row r="15" spans="3:34" ht="13.5" customHeight="1" thickBot="1" x14ac:dyDescent="0.35">
      <c r="D15" s="125"/>
      <c r="E15" s="130"/>
      <c r="F15" s="20" t="s">
        <v>1</v>
      </c>
      <c r="G15" s="21" t="s">
        <v>2</v>
      </c>
      <c r="H15" s="20" t="s">
        <v>24</v>
      </c>
      <c r="I15" s="21" t="s">
        <v>25</v>
      </c>
      <c r="J15" s="22" t="s">
        <v>27</v>
      </c>
      <c r="K15" s="20" t="s">
        <v>24</v>
      </c>
      <c r="L15" s="21" t="s">
        <v>25</v>
      </c>
      <c r="M15" s="22" t="s">
        <v>27</v>
      </c>
      <c r="N15" s="20" t="s">
        <v>28</v>
      </c>
      <c r="O15" s="21" t="s">
        <v>29</v>
      </c>
      <c r="P15" s="23" t="s">
        <v>30</v>
      </c>
      <c r="Q15" s="22" t="s">
        <v>31</v>
      </c>
      <c r="R15" s="21" t="s">
        <v>20</v>
      </c>
      <c r="S15" s="21" t="s">
        <v>3</v>
      </c>
      <c r="T15" s="21" t="s">
        <v>21</v>
      </c>
      <c r="U15" s="22" t="s">
        <v>22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3:34" ht="19.5" customHeight="1" x14ac:dyDescent="0.3">
      <c r="D16" s="60" t="s">
        <v>9</v>
      </c>
      <c r="E16" s="130"/>
      <c r="F16" s="61">
        <v>1000</v>
      </c>
      <c r="G16" s="61">
        <v>4</v>
      </c>
      <c r="H16" s="62">
        <v>11</v>
      </c>
      <c r="I16" s="61">
        <v>38</v>
      </c>
      <c r="J16" s="63"/>
      <c r="K16" s="64">
        <f>$G16*H16</f>
        <v>44</v>
      </c>
      <c r="L16" s="61">
        <f t="shared" ref="L16" si="9">$G16*I16</f>
        <v>152</v>
      </c>
      <c r="M16" s="63"/>
      <c r="N16" s="70">
        <f t="shared" ref="N16:N17" si="10">R16*K16</f>
        <v>132</v>
      </c>
      <c r="O16" s="61">
        <f t="shared" ref="O16:O17" si="11">R16*L16</f>
        <v>456</v>
      </c>
      <c r="P16" s="61">
        <f t="shared" ref="P16:P23" si="12">ROUND((((H16*T16)/((T16/G16)+U16))*R16), 2)</f>
        <v>80</v>
      </c>
      <c r="Q16" s="63">
        <f t="shared" ref="Q16:Q23" si="13">ROUND((((I16*T16)/((T16/G16)+U16))*R16), 2)</f>
        <v>276.36</v>
      </c>
      <c r="R16" s="61">
        <v>3</v>
      </c>
      <c r="S16" s="61" t="s">
        <v>7</v>
      </c>
      <c r="T16" s="61">
        <v>40</v>
      </c>
      <c r="U16" s="63">
        <v>6.5</v>
      </c>
    </row>
    <row r="17" spans="4:34" ht="19.5" customHeight="1" thickBot="1" x14ac:dyDescent="0.35">
      <c r="D17" s="65" t="s">
        <v>10</v>
      </c>
      <c r="E17" s="131"/>
      <c r="F17" s="66">
        <v>800</v>
      </c>
      <c r="G17" s="66">
        <v>4</v>
      </c>
      <c r="H17" s="67">
        <v>10</v>
      </c>
      <c r="I17" s="66">
        <v>34</v>
      </c>
      <c r="J17" s="68"/>
      <c r="K17" s="69">
        <f t="shared" ref="K17:K23" si="14">$G17*H17</f>
        <v>40</v>
      </c>
      <c r="L17" s="66">
        <f t="shared" ref="L17:L23" si="15">$G17*I17</f>
        <v>136</v>
      </c>
      <c r="M17" s="68"/>
      <c r="N17" s="71">
        <f t="shared" si="10"/>
        <v>120</v>
      </c>
      <c r="O17" s="66">
        <f t="shared" si="11"/>
        <v>408</v>
      </c>
      <c r="P17" s="66">
        <f t="shared" si="12"/>
        <v>72.73</v>
      </c>
      <c r="Q17" s="68">
        <f t="shared" si="13"/>
        <v>247.27</v>
      </c>
      <c r="R17" s="66">
        <v>3</v>
      </c>
      <c r="S17" s="66" t="s">
        <v>7</v>
      </c>
      <c r="T17" s="66">
        <v>40</v>
      </c>
      <c r="U17" s="68">
        <v>6.5</v>
      </c>
    </row>
    <row r="18" spans="4:34" ht="19.5" customHeight="1" x14ac:dyDescent="0.3">
      <c r="D18" s="72" t="s">
        <v>40</v>
      </c>
      <c r="E18" s="74">
        <v>1</v>
      </c>
      <c r="F18" s="11">
        <v>1500</v>
      </c>
      <c r="G18" s="3">
        <v>10</v>
      </c>
      <c r="H18" s="11">
        <v>19</v>
      </c>
      <c r="I18" s="4">
        <v>58</v>
      </c>
      <c r="J18" s="76">
        <v>9</v>
      </c>
      <c r="K18" s="38">
        <f t="shared" si="14"/>
        <v>190</v>
      </c>
      <c r="L18" s="4">
        <f t="shared" si="15"/>
        <v>580</v>
      </c>
      <c r="M18" s="76">
        <f t="shared" ref="M18:M23" si="16">$G18*J18</f>
        <v>90</v>
      </c>
      <c r="N18" s="10">
        <f t="shared" ref="N18:N23" si="17">R18*K18</f>
        <v>190</v>
      </c>
      <c r="O18" s="34">
        <f t="shared" ref="O18:O23" si="18">R18*L18</f>
        <v>580</v>
      </c>
      <c r="P18" s="4">
        <f t="shared" si="12"/>
        <v>89.41</v>
      </c>
      <c r="Q18" s="40">
        <f t="shared" si="13"/>
        <v>272.94</v>
      </c>
      <c r="R18" s="4">
        <v>1</v>
      </c>
      <c r="S18" s="5" t="s">
        <v>5</v>
      </c>
      <c r="T18" s="4">
        <v>40</v>
      </c>
      <c r="U18" s="40">
        <v>4.5</v>
      </c>
    </row>
    <row r="19" spans="4:34" ht="19.5" customHeight="1" x14ac:dyDescent="0.3">
      <c r="D19" s="72" t="s">
        <v>41</v>
      </c>
      <c r="E19" s="74">
        <v>2</v>
      </c>
      <c r="F19" s="11">
        <v>1600</v>
      </c>
      <c r="G19" s="3">
        <v>10</v>
      </c>
      <c r="H19" s="11">
        <v>21</v>
      </c>
      <c r="I19" s="4">
        <v>63</v>
      </c>
      <c r="J19" s="76">
        <v>9</v>
      </c>
      <c r="K19" s="38">
        <f t="shared" si="14"/>
        <v>210</v>
      </c>
      <c r="L19" s="4">
        <f t="shared" si="15"/>
        <v>630</v>
      </c>
      <c r="M19" s="76">
        <f t="shared" si="16"/>
        <v>90</v>
      </c>
      <c r="N19" s="10">
        <f t="shared" si="17"/>
        <v>210</v>
      </c>
      <c r="O19" s="34">
        <f t="shared" si="18"/>
        <v>630</v>
      </c>
      <c r="P19" s="4">
        <f t="shared" si="12"/>
        <v>98.82</v>
      </c>
      <c r="Q19" s="40">
        <f t="shared" si="13"/>
        <v>296.47000000000003</v>
      </c>
      <c r="R19" s="4">
        <v>1</v>
      </c>
      <c r="S19" s="5" t="s">
        <v>5</v>
      </c>
      <c r="T19" s="4">
        <v>40</v>
      </c>
      <c r="U19" s="40">
        <v>4.5</v>
      </c>
    </row>
    <row r="20" spans="4:34" ht="19.5" customHeight="1" x14ac:dyDescent="0.3">
      <c r="D20" s="72" t="s">
        <v>42</v>
      </c>
      <c r="E20" s="74" t="s">
        <v>66</v>
      </c>
      <c r="F20" s="11">
        <v>1700</v>
      </c>
      <c r="G20" s="3">
        <v>10</v>
      </c>
      <c r="H20" s="11">
        <v>22</v>
      </c>
      <c r="I20" s="4">
        <v>68</v>
      </c>
      <c r="J20" s="76">
        <v>10</v>
      </c>
      <c r="K20" s="38">
        <f t="shared" si="14"/>
        <v>220</v>
      </c>
      <c r="L20" s="4">
        <f t="shared" si="15"/>
        <v>680</v>
      </c>
      <c r="M20" s="76">
        <f t="shared" si="16"/>
        <v>100</v>
      </c>
      <c r="N20" s="10">
        <f t="shared" si="17"/>
        <v>220</v>
      </c>
      <c r="O20" s="34">
        <f t="shared" si="18"/>
        <v>680</v>
      </c>
      <c r="P20" s="4">
        <f t="shared" si="12"/>
        <v>103.53</v>
      </c>
      <c r="Q20" s="40">
        <f t="shared" si="13"/>
        <v>320</v>
      </c>
      <c r="R20" s="4">
        <v>1</v>
      </c>
      <c r="S20" s="5" t="s">
        <v>5</v>
      </c>
      <c r="T20" s="4">
        <v>40</v>
      </c>
      <c r="U20" s="40">
        <v>4.5</v>
      </c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4:34" ht="19.5" customHeight="1" x14ac:dyDescent="0.3">
      <c r="D21" s="72" t="s">
        <v>43</v>
      </c>
      <c r="E21" s="74">
        <v>4</v>
      </c>
      <c r="F21" s="11">
        <v>1550</v>
      </c>
      <c r="G21" s="3">
        <v>10</v>
      </c>
      <c r="H21" s="11">
        <v>26</v>
      </c>
      <c r="I21" s="4">
        <v>78</v>
      </c>
      <c r="J21" s="76">
        <v>12</v>
      </c>
      <c r="K21" s="38">
        <f t="shared" si="14"/>
        <v>260</v>
      </c>
      <c r="L21" s="4">
        <f t="shared" si="15"/>
        <v>780</v>
      </c>
      <c r="M21" s="76">
        <f t="shared" si="16"/>
        <v>120</v>
      </c>
      <c r="N21" s="10">
        <f t="shared" si="17"/>
        <v>260</v>
      </c>
      <c r="O21" s="34">
        <f t="shared" si="18"/>
        <v>780</v>
      </c>
      <c r="P21" s="4">
        <f t="shared" si="12"/>
        <v>122.35</v>
      </c>
      <c r="Q21" s="40">
        <f t="shared" si="13"/>
        <v>367.06</v>
      </c>
      <c r="R21" s="4">
        <v>1</v>
      </c>
      <c r="S21" s="5" t="s">
        <v>7</v>
      </c>
      <c r="T21" s="4">
        <v>40</v>
      </c>
      <c r="U21" s="40">
        <v>4.5</v>
      </c>
    </row>
    <row r="22" spans="4:34" ht="19.5" customHeight="1" x14ac:dyDescent="0.3">
      <c r="D22" s="72" t="s">
        <v>44</v>
      </c>
      <c r="E22" s="74">
        <v>5</v>
      </c>
      <c r="F22" s="11">
        <v>1650</v>
      </c>
      <c r="G22" s="3">
        <v>10</v>
      </c>
      <c r="H22" s="11">
        <v>29</v>
      </c>
      <c r="I22" s="4">
        <v>88</v>
      </c>
      <c r="J22" s="76">
        <v>13</v>
      </c>
      <c r="K22" s="38">
        <f t="shared" si="14"/>
        <v>290</v>
      </c>
      <c r="L22" s="4">
        <f t="shared" si="15"/>
        <v>880</v>
      </c>
      <c r="M22" s="76">
        <f t="shared" si="16"/>
        <v>130</v>
      </c>
      <c r="N22" s="10">
        <f t="shared" si="17"/>
        <v>290</v>
      </c>
      <c r="O22" s="34">
        <f t="shared" si="18"/>
        <v>880</v>
      </c>
      <c r="P22" s="4">
        <f t="shared" si="12"/>
        <v>136.47</v>
      </c>
      <c r="Q22" s="40">
        <f t="shared" si="13"/>
        <v>414.12</v>
      </c>
      <c r="R22" s="4">
        <v>1</v>
      </c>
      <c r="S22" s="5" t="s">
        <v>7</v>
      </c>
      <c r="T22" s="4">
        <v>40</v>
      </c>
      <c r="U22" s="40">
        <v>4.5</v>
      </c>
    </row>
    <row r="23" spans="4:34" ht="19.5" customHeight="1" thickBot="1" x14ac:dyDescent="0.35">
      <c r="D23" s="73" t="s">
        <v>45</v>
      </c>
      <c r="E23" s="75" t="s">
        <v>67</v>
      </c>
      <c r="F23" s="12">
        <v>1750</v>
      </c>
      <c r="G23" s="6">
        <v>10</v>
      </c>
      <c r="H23" s="12">
        <v>32</v>
      </c>
      <c r="I23" s="7">
        <v>98</v>
      </c>
      <c r="J23" s="77">
        <v>15</v>
      </c>
      <c r="K23" s="39">
        <f t="shared" si="14"/>
        <v>320</v>
      </c>
      <c r="L23" s="7">
        <f t="shared" si="15"/>
        <v>980</v>
      </c>
      <c r="M23" s="77">
        <f t="shared" si="16"/>
        <v>150</v>
      </c>
      <c r="N23" s="14">
        <f t="shared" si="17"/>
        <v>320</v>
      </c>
      <c r="O23" s="35">
        <f t="shared" si="18"/>
        <v>980</v>
      </c>
      <c r="P23" s="7">
        <f t="shared" si="12"/>
        <v>150.59</v>
      </c>
      <c r="Q23" s="41">
        <f t="shared" si="13"/>
        <v>461.18</v>
      </c>
      <c r="R23" s="7">
        <v>1</v>
      </c>
      <c r="S23" s="13" t="s">
        <v>7</v>
      </c>
      <c r="T23" s="7">
        <v>40</v>
      </c>
      <c r="U23" s="41">
        <v>4.5</v>
      </c>
    </row>
    <row r="24" spans="4:34" ht="15.75" customHeight="1" thickBot="1" x14ac:dyDescent="0.3">
      <c r="J24" s="4"/>
      <c r="K24" s="4"/>
      <c r="L24" s="4"/>
      <c r="M24" s="4"/>
      <c r="N24" s="4"/>
      <c r="O24" s="4"/>
      <c r="P24" s="4"/>
      <c r="Q24" s="4"/>
      <c r="R24" s="4"/>
      <c r="T24" s="4"/>
    </row>
    <row r="25" spans="4:34" ht="15.75" customHeight="1" x14ac:dyDescent="0.3">
      <c r="D25" s="119" t="s">
        <v>32</v>
      </c>
      <c r="E25" s="132" t="s">
        <v>65</v>
      </c>
      <c r="F25" s="48"/>
      <c r="G25" s="48"/>
      <c r="H25" s="121" t="s">
        <v>26</v>
      </c>
      <c r="I25" s="122"/>
      <c r="J25" s="123"/>
      <c r="K25" s="121" t="s">
        <v>23</v>
      </c>
      <c r="L25" s="122"/>
      <c r="M25" s="123"/>
      <c r="N25" s="121" t="s">
        <v>19</v>
      </c>
      <c r="O25" s="122"/>
      <c r="P25" s="122"/>
      <c r="Q25" s="123"/>
      <c r="R25" s="48"/>
      <c r="S25" s="48"/>
      <c r="T25" s="48"/>
      <c r="U25" s="49"/>
    </row>
    <row r="26" spans="4:34" ht="15.75" customHeight="1" thickBot="1" x14ac:dyDescent="0.35">
      <c r="D26" s="120"/>
      <c r="E26" s="133"/>
      <c r="F26" s="50" t="s">
        <v>1</v>
      </c>
      <c r="G26" s="50" t="s">
        <v>2</v>
      </c>
      <c r="H26" s="51" t="s">
        <v>24</v>
      </c>
      <c r="I26" s="50" t="s">
        <v>25</v>
      </c>
      <c r="J26" s="52" t="s">
        <v>27</v>
      </c>
      <c r="K26" s="51" t="s">
        <v>24</v>
      </c>
      <c r="L26" s="50" t="s">
        <v>25</v>
      </c>
      <c r="M26" s="52" t="s">
        <v>27</v>
      </c>
      <c r="N26" s="51" t="s">
        <v>28</v>
      </c>
      <c r="O26" s="50" t="s">
        <v>29</v>
      </c>
      <c r="P26" s="53" t="s">
        <v>30</v>
      </c>
      <c r="Q26" s="52" t="s">
        <v>31</v>
      </c>
      <c r="R26" s="50" t="s">
        <v>20</v>
      </c>
      <c r="S26" s="50" t="s">
        <v>3</v>
      </c>
      <c r="T26" s="50" t="s">
        <v>21</v>
      </c>
      <c r="U26" s="52" t="s">
        <v>22</v>
      </c>
    </row>
    <row r="27" spans="4:34" ht="19.5" customHeight="1" x14ac:dyDescent="0.3">
      <c r="D27" s="60" t="s">
        <v>11</v>
      </c>
      <c r="E27" s="133"/>
      <c r="F27" s="61">
        <v>3000</v>
      </c>
      <c r="G27" s="61">
        <v>6.65</v>
      </c>
      <c r="H27" s="62">
        <v>11</v>
      </c>
      <c r="I27" s="61">
        <v>11</v>
      </c>
      <c r="J27" s="63"/>
      <c r="K27" s="64">
        <f>$G27*H27</f>
        <v>73.150000000000006</v>
      </c>
      <c r="L27" s="61">
        <f t="shared" ref="L27:L34" si="19">$G27*I27</f>
        <v>73.150000000000006</v>
      </c>
      <c r="M27" s="63"/>
      <c r="N27" s="70">
        <f t="shared" ref="N27:N34" si="20">R27*K27</f>
        <v>438.90000000000003</v>
      </c>
      <c r="O27" s="61">
        <f t="shared" ref="O27:O34" si="21">R27*L27</f>
        <v>438.90000000000003</v>
      </c>
      <c r="P27" s="61">
        <f t="shared" ref="P27:P34" si="22">ROUND((((H27*T27)/((T27/G27)+U27))*R27), 2)</f>
        <v>212.65</v>
      </c>
      <c r="Q27" s="63">
        <f t="shared" ref="Q27:Q34" si="23">ROUND((((I27*T27)/((T27/G27)+U27))*R27), 2)</f>
        <v>212.65</v>
      </c>
      <c r="R27" s="61">
        <v>6</v>
      </c>
      <c r="S27" s="61" t="s">
        <v>12</v>
      </c>
      <c r="T27" s="61">
        <v>30</v>
      </c>
      <c r="U27" s="63">
        <v>4.8</v>
      </c>
    </row>
    <row r="28" spans="4:34" ht="19.5" customHeight="1" thickBot="1" x14ac:dyDescent="0.35">
      <c r="D28" s="65" t="s">
        <v>13</v>
      </c>
      <c r="E28" s="134"/>
      <c r="F28" s="66">
        <v>3000</v>
      </c>
      <c r="G28" s="66">
        <v>6</v>
      </c>
      <c r="H28" s="67">
        <v>19</v>
      </c>
      <c r="I28" s="66">
        <v>19</v>
      </c>
      <c r="J28" s="68"/>
      <c r="K28" s="69">
        <f t="shared" ref="K28:K34" si="24">$G28*H28</f>
        <v>114</v>
      </c>
      <c r="L28" s="66">
        <f t="shared" si="19"/>
        <v>114</v>
      </c>
      <c r="M28" s="68"/>
      <c r="N28" s="71">
        <f t="shared" si="20"/>
        <v>456</v>
      </c>
      <c r="O28" s="66">
        <f t="shared" si="21"/>
        <v>456</v>
      </c>
      <c r="P28" s="66">
        <f t="shared" si="22"/>
        <v>199.22</v>
      </c>
      <c r="Q28" s="68">
        <f t="shared" si="23"/>
        <v>199.22</v>
      </c>
      <c r="R28" s="66">
        <v>4</v>
      </c>
      <c r="S28" s="66" t="s">
        <v>5</v>
      </c>
      <c r="T28" s="66">
        <v>27</v>
      </c>
      <c r="U28" s="68">
        <v>5.8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4:34" ht="19.5" customHeight="1" x14ac:dyDescent="0.3">
      <c r="D29" s="72" t="s">
        <v>46</v>
      </c>
      <c r="E29" s="74">
        <v>1</v>
      </c>
      <c r="F29" s="3">
        <v>3300</v>
      </c>
      <c r="G29" s="3">
        <v>10</v>
      </c>
      <c r="H29" s="11">
        <v>24</v>
      </c>
      <c r="I29" s="4">
        <f>H29</f>
        <v>24</v>
      </c>
      <c r="J29" s="76">
        <f>ROUND($I29*0.25,0)</f>
        <v>6</v>
      </c>
      <c r="K29" s="38">
        <f t="shared" si="24"/>
        <v>240</v>
      </c>
      <c r="L29" s="4">
        <f t="shared" si="19"/>
        <v>240</v>
      </c>
      <c r="M29" s="76">
        <f t="shared" ref="M29:M34" si="25">$G29*J29</f>
        <v>60</v>
      </c>
      <c r="N29" s="36">
        <f t="shared" si="20"/>
        <v>480</v>
      </c>
      <c r="O29" s="34">
        <f t="shared" si="21"/>
        <v>480</v>
      </c>
      <c r="P29" s="4">
        <f t="shared" si="22"/>
        <v>221.54</v>
      </c>
      <c r="Q29" s="8">
        <f t="shared" si="23"/>
        <v>221.54</v>
      </c>
      <c r="R29" s="4">
        <v>2</v>
      </c>
      <c r="S29" s="5" t="s">
        <v>12</v>
      </c>
      <c r="T29" s="4">
        <v>30</v>
      </c>
      <c r="U29" s="40">
        <v>3.5</v>
      </c>
    </row>
    <row r="30" spans="4:34" ht="19.5" customHeight="1" x14ac:dyDescent="0.3">
      <c r="D30" s="72" t="s">
        <v>47</v>
      </c>
      <c r="E30" s="74">
        <v>2</v>
      </c>
      <c r="F30" s="3">
        <v>3400</v>
      </c>
      <c r="G30" s="3">
        <v>10</v>
      </c>
      <c r="H30" s="11">
        <v>25</v>
      </c>
      <c r="I30" s="4">
        <f t="shared" ref="I30:I34" si="26">H30</f>
        <v>25</v>
      </c>
      <c r="J30" s="76">
        <f t="shared" ref="J30:J34" si="27">ROUND($I30*0.25,0)</f>
        <v>6</v>
      </c>
      <c r="K30" s="38">
        <f t="shared" si="24"/>
        <v>250</v>
      </c>
      <c r="L30" s="4">
        <f t="shared" si="19"/>
        <v>250</v>
      </c>
      <c r="M30" s="76">
        <f t="shared" si="25"/>
        <v>60</v>
      </c>
      <c r="N30" s="36">
        <f t="shared" si="20"/>
        <v>500</v>
      </c>
      <c r="O30" s="34">
        <f t="shared" si="21"/>
        <v>500</v>
      </c>
      <c r="P30" s="4">
        <f t="shared" si="22"/>
        <v>230.77</v>
      </c>
      <c r="Q30" s="8">
        <f t="shared" si="23"/>
        <v>230.77</v>
      </c>
      <c r="R30" s="4">
        <v>2</v>
      </c>
      <c r="S30" s="5" t="s">
        <v>12</v>
      </c>
      <c r="T30" s="4">
        <v>30</v>
      </c>
      <c r="U30" s="40">
        <v>3.5</v>
      </c>
    </row>
    <row r="31" spans="4:34" ht="19.5" customHeight="1" x14ac:dyDescent="0.3">
      <c r="D31" s="72" t="s">
        <v>48</v>
      </c>
      <c r="E31" s="74" t="s">
        <v>66</v>
      </c>
      <c r="F31" s="3">
        <v>3500</v>
      </c>
      <c r="G31" s="3">
        <v>10</v>
      </c>
      <c r="H31" s="11">
        <v>26</v>
      </c>
      <c r="I31" s="4">
        <f t="shared" si="26"/>
        <v>26</v>
      </c>
      <c r="J31" s="76">
        <f t="shared" si="27"/>
        <v>7</v>
      </c>
      <c r="K31" s="38">
        <f t="shared" si="24"/>
        <v>260</v>
      </c>
      <c r="L31" s="4">
        <f t="shared" si="19"/>
        <v>260</v>
      </c>
      <c r="M31" s="76">
        <f t="shared" si="25"/>
        <v>70</v>
      </c>
      <c r="N31" s="36">
        <f t="shared" si="20"/>
        <v>520</v>
      </c>
      <c r="O31" s="34">
        <f t="shared" si="21"/>
        <v>520</v>
      </c>
      <c r="P31" s="4">
        <f t="shared" si="22"/>
        <v>240</v>
      </c>
      <c r="Q31" s="8">
        <f t="shared" si="23"/>
        <v>240</v>
      </c>
      <c r="R31" s="4">
        <v>2</v>
      </c>
      <c r="S31" s="5" t="s">
        <v>12</v>
      </c>
      <c r="T31" s="4">
        <v>30</v>
      </c>
      <c r="U31" s="40">
        <v>3.5</v>
      </c>
    </row>
    <row r="32" spans="4:34" ht="19.5" customHeight="1" x14ac:dyDescent="0.3">
      <c r="D32" s="72" t="s">
        <v>49</v>
      </c>
      <c r="E32" s="74">
        <v>4</v>
      </c>
      <c r="F32" s="3">
        <v>3350</v>
      </c>
      <c r="G32" s="3">
        <v>10</v>
      </c>
      <c r="H32" s="11">
        <v>27</v>
      </c>
      <c r="I32" s="4">
        <f t="shared" si="26"/>
        <v>27</v>
      </c>
      <c r="J32" s="76">
        <f t="shared" si="27"/>
        <v>7</v>
      </c>
      <c r="K32" s="38">
        <f t="shared" si="24"/>
        <v>270</v>
      </c>
      <c r="L32" s="4">
        <f t="shared" si="19"/>
        <v>270</v>
      </c>
      <c r="M32" s="76">
        <f t="shared" si="25"/>
        <v>70</v>
      </c>
      <c r="N32" s="36">
        <f t="shared" si="20"/>
        <v>540</v>
      </c>
      <c r="O32" s="34">
        <f t="shared" si="21"/>
        <v>540</v>
      </c>
      <c r="P32" s="4">
        <f t="shared" si="22"/>
        <v>249.23</v>
      </c>
      <c r="Q32" s="8">
        <f t="shared" si="23"/>
        <v>249.23</v>
      </c>
      <c r="R32" s="4">
        <v>2</v>
      </c>
      <c r="S32" s="5" t="s">
        <v>5</v>
      </c>
      <c r="T32" s="4">
        <v>30</v>
      </c>
      <c r="U32" s="40">
        <v>3.5</v>
      </c>
    </row>
    <row r="33" spans="4:34" ht="19.5" customHeight="1" x14ac:dyDescent="0.3">
      <c r="D33" s="72" t="s">
        <v>50</v>
      </c>
      <c r="E33" s="74">
        <v>5</v>
      </c>
      <c r="F33" s="3">
        <v>3450</v>
      </c>
      <c r="G33" s="3">
        <v>10</v>
      </c>
      <c r="H33" s="11">
        <v>28</v>
      </c>
      <c r="I33" s="4">
        <f t="shared" si="26"/>
        <v>28</v>
      </c>
      <c r="J33" s="76">
        <f t="shared" si="27"/>
        <v>7</v>
      </c>
      <c r="K33" s="38">
        <f t="shared" si="24"/>
        <v>280</v>
      </c>
      <c r="L33" s="4">
        <f t="shared" si="19"/>
        <v>280</v>
      </c>
      <c r="M33" s="76">
        <f t="shared" si="25"/>
        <v>70</v>
      </c>
      <c r="N33" s="36">
        <f t="shared" si="20"/>
        <v>560</v>
      </c>
      <c r="O33" s="34">
        <f t="shared" si="21"/>
        <v>560</v>
      </c>
      <c r="P33" s="4">
        <f t="shared" si="22"/>
        <v>258.45999999999998</v>
      </c>
      <c r="Q33" s="8">
        <f t="shared" si="23"/>
        <v>258.45999999999998</v>
      </c>
      <c r="R33" s="4">
        <v>2</v>
      </c>
      <c r="S33" s="5" t="s">
        <v>5</v>
      </c>
      <c r="T33" s="4">
        <v>30</v>
      </c>
      <c r="U33" s="40">
        <v>3.5</v>
      </c>
    </row>
    <row r="34" spans="4:34" ht="19.5" customHeight="1" thickBot="1" x14ac:dyDescent="0.35">
      <c r="D34" s="73" t="s">
        <v>51</v>
      </c>
      <c r="E34" s="75" t="s">
        <v>67</v>
      </c>
      <c r="F34" s="6">
        <v>3550</v>
      </c>
      <c r="G34" s="6">
        <v>10</v>
      </c>
      <c r="H34" s="12">
        <v>29</v>
      </c>
      <c r="I34" s="7">
        <f t="shared" si="26"/>
        <v>29</v>
      </c>
      <c r="J34" s="77">
        <f t="shared" si="27"/>
        <v>7</v>
      </c>
      <c r="K34" s="39">
        <f t="shared" si="24"/>
        <v>290</v>
      </c>
      <c r="L34" s="7">
        <f t="shared" si="19"/>
        <v>290</v>
      </c>
      <c r="M34" s="77">
        <f t="shared" si="25"/>
        <v>70</v>
      </c>
      <c r="N34" s="37">
        <f t="shared" si="20"/>
        <v>580</v>
      </c>
      <c r="O34" s="35">
        <f t="shared" si="21"/>
        <v>580</v>
      </c>
      <c r="P34" s="7">
        <f t="shared" si="22"/>
        <v>267.69</v>
      </c>
      <c r="Q34" s="9">
        <f t="shared" si="23"/>
        <v>267.69</v>
      </c>
      <c r="R34" s="7">
        <v>2</v>
      </c>
      <c r="S34" s="13" t="s">
        <v>5</v>
      </c>
      <c r="T34" s="7">
        <v>30</v>
      </c>
      <c r="U34" s="41">
        <v>3.5</v>
      </c>
      <c r="V34" s="1"/>
      <c r="W34" s="15"/>
      <c r="X34" s="15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4:34" ht="15.75" customHeight="1" thickBot="1" x14ac:dyDescent="0.3">
      <c r="D35" s="2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2"/>
      <c r="W35" s="16"/>
      <c r="X35" s="16"/>
      <c r="Y35" s="2"/>
    </row>
    <row r="36" spans="4:34" ht="15.75" customHeight="1" x14ac:dyDescent="0.3">
      <c r="D36" s="143" t="s">
        <v>33</v>
      </c>
      <c r="E36" s="153" t="s">
        <v>65</v>
      </c>
      <c r="F36" s="54"/>
      <c r="G36" s="54"/>
      <c r="H36" s="145" t="s">
        <v>26</v>
      </c>
      <c r="I36" s="146"/>
      <c r="J36" s="147"/>
      <c r="K36" s="145" t="s">
        <v>23</v>
      </c>
      <c r="L36" s="146"/>
      <c r="M36" s="147"/>
      <c r="N36" s="145" t="s">
        <v>19</v>
      </c>
      <c r="O36" s="146"/>
      <c r="P36" s="146"/>
      <c r="Q36" s="147"/>
      <c r="R36" s="54"/>
      <c r="S36" s="54"/>
      <c r="T36" s="54"/>
      <c r="U36" s="55"/>
    </row>
    <row r="37" spans="4:34" ht="15.75" customHeight="1" thickBot="1" x14ac:dyDescent="0.35">
      <c r="D37" s="144"/>
      <c r="E37" s="154"/>
      <c r="F37" s="56" t="s">
        <v>1</v>
      </c>
      <c r="G37" s="56" t="s">
        <v>2</v>
      </c>
      <c r="H37" s="57" t="s">
        <v>24</v>
      </c>
      <c r="I37" s="56" t="s">
        <v>25</v>
      </c>
      <c r="J37" s="58" t="s">
        <v>27</v>
      </c>
      <c r="K37" s="57" t="s">
        <v>24</v>
      </c>
      <c r="L37" s="56" t="s">
        <v>25</v>
      </c>
      <c r="M37" s="58" t="s">
        <v>27</v>
      </c>
      <c r="N37" s="57" t="s">
        <v>28</v>
      </c>
      <c r="O37" s="56" t="s">
        <v>29</v>
      </c>
      <c r="P37" s="59" t="s">
        <v>30</v>
      </c>
      <c r="Q37" s="58" t="s">
        <v>31</v>
      </c>
      <c r="R37" s="56" t="s">
        <v>20</v>
      </c>
      <c r="S37" s="56" t="s">
        <v>3</v>
      </c>
      <c r="T37" s="56" t="s">
        <v>21</v>
      </c>
      <c r="U37" s="58" t="s">
        <v>22</v>
      </c>
    </row>
    <row r="38" spans="4:34" ht="19.5" customHeight="1" x14ac:dyDescent="0.3">
      <c r="D38" s="60" t="s">
        <v>14</v>
      </c>
      <c r="E38" s="154"/>
      <c r="F38" s="61">
        <v>3000</v>
      </c>
      <c r="G38" s="61">
        <v>5</v>
      </c>
      <c r="H38" s="62">
        <v>16</v>
      </c>
      <c r="I38" s="61">
        <v>16</v>
      </c>
      <c r="J38" s="63"/>
      <c r="K38" s="64">
        <f>$G38*H38</f>
        <v>80</v>
      </c>
      <c r="L38" s="61">
        <f t="shared" ref="L38:L45" si="28">$G38*I38</f>
        <v>80</v>
      </c>
      <c r="M38" s="63"/>
      <c r="N38" s="70">
        <f t="shared" ref="N38:N45" si="29">R38*K38</f>
        <v>320</v>
      </c>
      <c r="O38" s="61">
        <f t="shared" ref="O38:O45" si="30">R38*L38</f>
        <v>320</v>
      </c>
      <c r="P38" s="61">
        <f t="shared" ref="P38:P45" si="31">ROUND((((H38*T38)/((T38/G38)+U38))*R38), 2)</f>
        <v>154.29</v>
      </c>
      <c r="Q38" s="63">
        <f t="shared" ref="Q38:Q45" si="32">ROUND((((I38*T38)/((T38/G38)+U38))*R38), 2)</f>
        <v>154.29</v>
      </c>
      <c r="R38" s="61">
        <v>4</v>
      </c>
      <c r="S38" s="61" t="s">
        <v>5</v>
      </c>
      <c r="T38" s="61">
        <v>27</v>
      </c>
      <c r="U38" s="63">
        <v>5.8</v>
      </c>
    </row>
    <row r="39" spans="4:34" ht="19.5" customHeight="1" thickBot="1" x14ac:dyDescent="0.35">
      <c r="D39" s="65" t="s">
        <v>15</v>
      </c>
      <c r="E39" s="155"/>
      <c r="F39" s="66">
        <v>3000</v>
      </c>
      <c r="G39" s="66">
        <v>4</v>
      </c>
      <c r="H39" s="67">
        <v>22</v>
      </c>
      <c r="I39" s="66">
        <v>22</v>
      </c>
      <c r="J39" s="68"/>
      <c r="K39" s="69">
        <f t="shared" ref="K39:K45" si="33">$G39*H39</f>
        <v>88</v>
      </c>
      <c r="L39" s="66">
        <f t="shared" si="28"/>
        <v>88</v>
      </c>
      <c r="M39" s="68"/>
      <c r="N39" s="71">
        <f t="shared" si="29"/>
        <v>352</v>
      </c>
      <c r="O39" s="66">
        <f t="shared" si="30"/>
        <v>352</v>
      </c>
      <c r="P39" s="66">
        <f t="shared" si="31"/>
        <v>166.04</v>
      </c>
      <c r="Q39" s="68">
        <f t="shared" si="32"/>
        <v>166.04</v>
      </c>
      <c r="R39" s="66">
        <v>4</v>
      </c>
      <c r="S39" s="66" t="s">
        <v>7</v>
      </c>
      <c r="T39" s="66">
        <v>25</v>
      </c>
      <c r="U39" s="68">
        <v>7</v>
      </c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4:34" ht="19.5" customHeight="1" x14ac:dyDescent="0.3">
      <c r="D40" s="72" t="s">
        <v>52</v>
      </c>
      <c r="E40" s="74">
        <v>1</v>
      </c>
      <c r="F40" s="3">
        <v>3300</v>
      </c>
      <c r="G40" s="3">
        <v>5</v>
      </c>
      <c r="H40" s="11">
        <v>32</v>
      </c>
      <c r="I40" s="4">
        <f>H40</f>
        <v>32</v>
      </c>
      <c r="J40" s="76">
        <f>ROUND($I40*0.25,0)</f>
        <v>8</v>
      </c>
      <c r="K40" s="38">
        <f t="shared" si="33"/>
        <v>160</v>
      </c>
      <c r="L40" s="4">
        <f t="shared" si="28"/>
        <v>160</v>
      </c>
      <c r="M40" s="76">
        <f t="shared" ref="M40:M45" si="34">$G40*J40</f>
        <v>40</v>
      </c>
      <c r="N40" s="36">
        <f t="shared" si="29"/>
        <v>320</v>
      </c>
      <c r="O40" s="34">
        <f t="shared" si="30"/>
        <v>320</v>
      </c>
      <c r="P40" s="4">
        <f t="shared" si="31"/>
        <v>202.11</v>
      </c>
      <c r="Q40" s="8">
        <f t="shared" si="32"/>
        <v>202.11</v>
      </c>
      <c r="R40" s="4">
        <v>2</v>
      </c>
      <c r="S40" s="5" t="s">
        <v>5</v>
      </c>
      <c r="T40" s="4">
        <v>30</v>
      </c>
      <c r="U40" s="40">
        <v>3.5</v>
      </c>
    </row>
    <row r="41" spans="4:34" ht="19.5" customHeight="1" x14ac:dyDescent="0.3">
      <c r="D41" s="72" t="s">
        <v>53</v>
      </c>
      <c r="E41" s="74">
        <v>2</v>
      </c>
      <c r="F41" s="3">
        <v>3400</v>
      </c>
      <c r="G41" s="3">
        <v>5</v>
      </c>
      <c r="H41" s="11">
        <v>33</v>
      </c>
      <c r="I41" s="4">
        <f t="shared" ref="I41:I45" si="35">H41</f>
        <v>33</v>
      </c>
      <c r="J41" s="76">
        <f t="shared" ref="J41:J45" si="36">ROUND($I41*0.25,0)</f>
        <v>8</v>
      </c>
      <c r="K41" s="38">
        <f t="shared" si="33"/>
        <v>165</v>
      </c>
      <c r="L41" s="4">
        <f t="shared" si="28"/>
        <v>165</v>
      </c>
      <c r="M41" s="76">
        <f t="shared" si="34"/>
        <v>40</v>
      </c>
      <c r="N41" s="36">
        <f t="shared" si="29"/>
        <v>330</v>
      </c>
      <c r="O41" s="34">
        <f t="shared" si="30"/>
        <v>330</v>
      </c>
      <c r="P41" s="4">
        <f t="shared" si="31"/>
        <v>208.42</v>
      </c>
      <c r="Q41" s="8">
        <f t="shared" si="32"/>
        <v>208.42</v>
      </c>
      <c r="R41" s="4">
        <v>2</v>
      </c>
      <c r="S41" s="5" t="s">
        <v>5</v>
      </c>
      <c r="T41" s="4">
        <v>30</v>
      </c>
      <c r="U41" s="40">
        <v>3.5</v>
      </c>
    </row>
    <row r="42" spans="4:34" ht="19.5" customHeight="1" x14ac:dyDescent="0.3">
      <c r="D42" s="72" t="s">
        <v>54</v>
      </c>
      <c r="E42" s="74" t="s">
        <v>66</v>
      </c>
      <c r="F42" s="3">
        <v>3500</v>
      </c>
      <c r="G42" s="3">
        <v>5</v>
      </c>
      <c r="H42" s="11">
        <v>34</v>
      </c>
      <c r="I42" s="4">
        <f t="shared" si="35"/>
        <v>34</v>
      </c>
      <c r="J42" s="76">
        <f t="shared" si="36"/>
        <v>9</v>
      </c>
      <c r="K42" s="38">
        <f t="shared" si="33"/>
        <v>170</v>
      </c>
      <c r="L42" s="4">
        <f t="shared" si="28"/>
        <v>170</v>
      </c>
      <c r="M42" s="76">
        <f t="shared" si="34"/>
        <v>45</v>
      </c>
      <c r="N42" s="36">
        <f t="shared" si="29"/>
        <v>340</v>
      </c>
      <c r="O42" s="34">
        <f t="shared" si="30"/>
        <v>340</v>
      </c>
      <c r="P42" s="4">
        <f t="shared" si="31"/>
        <v>214.74</v>
      </c>
      <c r="Q42" s="8">
        <f t="shared" si="32"/>
        <v>214.74</v>
      </c>
      <c r="R42" s="4">
        <v>2</v>
      </c>
      <c r="S42" s="5" t="s">
        <v>5</v>
      </c>
      <c r="T42" s="4">
        <v>30</v>
      </c>
      <c r="U42" s="40">
        <v>3.5</v>
      </c>
    </row>
    <row r="43" spans="4:34" ht="19.5" customHeight="1" x14ac:dyDescent="0.3">
      <c r="D43" s="72" t="s">
        <v>55</v>
      </c>
      <c r="E43" s="74">
        <v>4</v>
      </c>
      <c r="F43" s="3">
        <v>3350</v>
      </c>
      <c r="G43" s="3">
        <v>5</v>
      </c>
      <c r="H43" s="11">
        <v>36</v>
      </c>
      <c r="I43" s="4">
        <f t="shared" si="35"/>
        <v>36</v>
      </c>
      <c r="J43" s="76">
        <f t="shared" si="36"/>
        <v>9</v>
      </c>
      <c r="K43" s="38">
        <f t="shared" si="33"/>
        <v>180</v>
      </c>
      <c r="L43" s="4">
        <f t="shared" si="28"/>
        <v>180</v>
      </c>
      <c r="M43" s="76">
        <f t="shared" si="34"/>
        <v>45</v>
      </c>
      <c r="N43" s="36">
        <f t="shared" si="29"/>
        <v>360</v>
      </c>
      <c r="O43" s="34">
        <f t="shared" si="30"/>
        <v>360</v>
      </c>
      <c r="P43" s="4">
        <f t="shared" si="31"/>
        <v>227.37</v>
      </c>
      <c r="Q43" s="8">
        <f t="shared" si="32"/>
        <v>227.37</v>
      </c>
      <c r="R43" s="4">
        <v>2</v>
      </c>
      <c r="S43" s="5" t="s">
        <v>7</v>
      </c>
      <c r="T43" s="4">
        <v>30</v>
      </c>
      <c r="U43" s="40">
        <v>3.5</v>
      </c>
    </row>
    <row r="44" spans="4:34" ht="19.5" customHeight="1" x14ac:dyDescent="0.3">
      <c r="D44" s="72" t="s">
        <v>56</v>
      </c>
      <c r="E44" s="74">
        <v>5</v>
      </c>
      <c r="F44" s="3">
        <v>3450</v>
      </c>
      <c r="G44" s="3">
        <v>5</v>
      </c>
      <c r="H44" s="11">
        <v>38</v>
      </c>
      <c r="I44" s="4">
        <f t="shared" si="35"/>
        <v>38</v>
      </c>
      <c r="J44" s="76">
        <f t="shared" si="36"/>
        <v>10</v>
      </c>
      <c r="K44" s="38">
        <f t="shared" si="33"/>
        <v>190</v>
      </c>
      <c r="L44" s="4">
        <f t="shared" si="28"/>
        <v>190</v>
      </c>
      <c r="M44" s="76">
        <f t="shared" si="34"/>
        <v>50</v>
      </c>
      <c r="N44" s="36">
        <f t="shared" si="29"/>
        <v>380</v>
      </c>
      <c r="O44" s="34">
        <f t="shared" si="30"/>
        <v>380</v>
      </c>
      <c r="P44" s="4">
        <f t="shared" si="31"/>
        <v>240</v>
      </c>
      <c r="Q44" s="8">
        <f t="shared" si="32"/>
        <v>240</v>
      </c>
      <c r="R44" s="4">
        <v>2</v>
      </c>
      <c r="S44" s="5" t="s">
        <v>7</v>
      </c>
      <c r="T44" s="4">
        <v>30</v>
      </c>
      <c r="U44" s="40">
        <v>3.5</v>
      </c>
    </row>
    <row r="45" spans="4:34" ht="19.5" customHeight="1" thickBot="1" x14ac:dyDescent="0.35">
      <c r="D45" s="73" t="s">
        <v>57</v>
      </c>
      <c r="E45" s="75" t="s">
        <v>67</v>
      </c>
      <c r="F45" s="6">
        <v>3550</v>
      </c>
      <c r="G45" s="6">
        <v>5</v>
      </c>
      <c r="H45" s="12">
        <v>40</v>
      </c>
      <c r="I45" s="7">
        <f t="shared" si="35"/>
        <v>40</v>
      </c>
      <c r="J45" s="77">
        <f t="shared" si="36"/>
        <v>10</v>
      </c>
      <c r="K45" s="39">
        <f t="shared" si="33"/>
        <v>200</v>
      </c>
      <c r="L45" s="7">
        <f t="shared" si="28"/>
        <v>200</v>
      </c>
      <c r="M45" s="77">
        <f t="shared" si="34"/>
        <v>50</v>
      </c>
      <c r="N45" s="37">
        <f t="shared" si="29"/>
        <v>400</v>
      </c>
      <c r="O45" s="35">
        <f t="shared" si="30"/>
        <v>400</v>
      </c>
      <c r="P45" s="7">
        <f t="shared" si="31"/>
        <v>252.63</v>
      </c>
      <c r="Q45" s="9">
        <f t="shared" si="32"/>
        <v>252.63</v>
      </c>
      <c r="R45" s="7">
        <v>2</v>
      </c>
      <c r="S45" s="13" t="s">
        <v>7</v>
      </c>
      <c r="T45" s="7">
        <v>30</v>
      </c>
      <c r="U45" s="41">
        <v>3.5</v>
      </c>
      <c r="V45" s="1"/>
      <c r="W45" s="15"/>
      <c r="X45" s="15"/>
      <c r="Y45" s="1"/>
      <c r="Z45" s="1"/>
      <c r="AA45" s="1"/>
      <c r="AB45" s="1"/>
      <c r="AC45" s="1"/>
      <c r="AD45" s="1"/>
      <c r="AE45" s="1"/>
      <c r="AF45" s="1"/>
      <c r="AG45" s="1"/>
      <c r="AH45" s="1"/>
    </row>
    <row r="46" spans="4:34" ht="15.75" customHeight="1" thickBot="1" x14ac:dyDescent="0.3">
      <c r="D46" s="2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2"/>
      <c r="W46" s="16"/>
      <c r="X46" s="16"/>
      <c r="Y46" s="2"/>
    </row>
    <row r="47" spans="4:34" ht="15.75" customHeight="1" x14ac:dyDescent="0.3">
      <c r="D47" s="148" t="s">
        <v>16</v>
      </c>
      <c r="E47" s="156" t="s">
        <v>65</v>
      </c>
      <c r="F47" s="42"/>
      <c r="G47" s="42"/>
      <c r="H47" s="150" t="s">
        <v>26</v>
      </c>
      <c r="I47" s="151"/>
      <c r="J47" s="152"/>
      <c r="K47" s="150" t="s">
        <v>23</v>
      </c>
      <c r="L47" s="151"/>
      <c r="M47" s="152"/>
      <c r="N47" s="150" t="s">
        <v>19</v>
      </c>
      <c r="O47" s="151"/>
      <c r="P47" s="151"/>
      <c r="Q47" s="152"/>
      <c r="R47" s="42"/>
      <c r="S47" s="42"/>
      <c r="T47" s="42"/>
      <c r="U47" s="43"/>
    </row>
    <row r="48" spans="4:34" ht="15.75" customHeight="1" thickBot="1" x14ac:dyDescent="0.35">
      <c r="D48" s="149"/>
      <c r="E48" s="157"/>
      <c r="F48" s="44" t="s">
        <v>1</v>
      </c>
      <c r="G48" s="44" t="s">
        <v>2</v>
      </c>
      <c r="H48" s="45" t="s">
        <v>24</v>
      </c>
      <c r="I48" s="44" t="s">
        <v>25</v>
      </c>
      <c r="J48" s="46" t="s">
        <v>27</v>
      </c>
      <c r="K48" s="45" t="s">
        <v>24</v>
      </c>
      <c r="L48" s="44" t="s">
        <v>25</v>
      </c>
      <c r="M48" s="46" t="s">
        <v>27</v>
      </c>
      <c r="N48" s="45" t="s">
        <v>28</v>
      </c>
      <c r="O48" s="44" t="s">
        <v>29</v>
      </c>
      <c r="P48" s="47" t="s">
        <v>30</v>
      </c>
      <c r="Q48" s="46" t="s">
        <v>31</v>
      </c>
      <c r="R48" s="44" t="s">
        <v>20</v>
      </c>
      <c r="S48" s="44" t="s">
        <v>3</v>
      </c>
      <c r="T48" s="44" t="s">
        <v>21</v>
      </c>
      <c r="U48" s="46" t="s">
        <v>22</v>
      </c>
    </row>
    <row r="49" spans="4:34" ht="19.5" customHeight="1" x14ac:dyDescent="0.3">
      <c r="D49" s="60" t="s">
        <v>17</v>
      </c>
      <c r="E49" s="157"/>
      <c r="F49" s="61">
        <v>4000</v>
      </c>
      <c r="G49" s="61">
        <v>1.5</v>
      </c>
      <c r="H49" s="62">
        <v>30</v>
      </c>
      <c r="I49" s="61">
        <v>33</v>
      </c>
      <c r="J49" s="63"/>
      <c r="K49" s="64">
        <f>$G49*H49</f>
        <v>45</v>
      </c>
      <c r="L49" s="61">
        <f t="shared" ref="L49:L56" si="37">$G49*I49</f>
        <v>49.5</v>
      </c>
      <c r="M49" s="63"/>
      <c r="N49" s="70">
        <f t="shared" ref="N49:N56" si="38">R49*K49</f>
        <v>90</v>
      </c>
      <c r="O49" s="61">
        <f t="shared" ref="O49:O56" si="39">R49*L49</f>
        <v>99</v>
      </c>
      <c r="P49" s="61">
        <f t="shared" ref="P49:P56" si="40">ROUND((((H49*T49)/((T49/G49)+U49))*R49), 2)</f>
        <v>18.95</v>
      </c>
      <c r="Q49" s="63">
        <f t="shared" ref="Q49:Q56" si="41">ROUND((((I49*T49)/((T49/G49)+U49))*R49), 2)</f>
        <v>20.84</v>
      </c>
      <c r="R49" s="61">
        <v>2</v>
      </c>
      <c r="S49" s="61" t="s">
        <v>12</v>
      </c>
      <c r="T49" s="61">
        <v>8</v>
      </c>
      <c r="U49" s="63">
        <v>20</v>
      </c>
    </row>
    <row r="50" spans="4:34" ht="19.5" customHeight="1" thickBot="1" x14ac:dyDescent="0.35">
      <c r="D50" s="65" t="s">
        <v>18</v>
      </c>
      <c r="E50" s="158"/>
      <c r="F50" s="66">
        <v>4000</v>
      </c>
      <c r="G50" s="66">
        <v>1</v>
      </c>
      <c r="H50" s="67">
        <v>264</v>
      </c>
      <c r="I50" s="66">
        <v>264</v>
      </c>
      <c r="J50" s="68"/>
      <c r="K50" s="69">
        <f t="shared" ref="K50:K56" si="42">$G50*H50</f>
        <v>264</v>
      </c>
      <c r="L50" s="66">
        <f t="shared" si="37"/>
        <v>264</v>
      </c>
      <c r="M50" s="68"/>
      <c r="N50" s="71">
        <f t="shared" si="38"/>
        <v>792</v>
      </c>
      <c r="O50" s="66">
        <f t="shared" si="39"/>
        <v>792</v>
      </c>
      <c r="P50" s="66">
        <f t="shared" si="40"/>
        <v>72</v>
      </c>
      <c r="Q50" s="68">
        <f t="shared" si="41"/>
        <v>72</v>
      </c>
      <c r="R50" s="66">
        <v>3</v>
      </c>
      <c r="S50" s="66" t="s">
        <v>7</v>
      </c>
      <c r="T50" s="66">
        <v>2</v>
      </c>
      <c r="U50" s="68">
        <v>20</v>
      </c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4:34" ht="19.5" customHeight="1" x14ac:dyDescent="0.3">
      <c r="D51" s="72" t="s">
        <v>58</v>
      </c>
      <c r="E51" s="74">
        <v>1</v>
      </c>
      <c r="F51" s="3">
        <v>4200</v>
      </c>
      <c r="G51" s="3">
        <v>2</v>
      </c>
      <c r="H51" s="11">
        <v>430</v>
      </c>
      <c r="I51" s="4">
        <f>ROUNDUP(H51/2,0)</f>
        <v>215</v>
      </c>
      <c r="J51" s="76">
        <f>ROUND($I51*0.33,0)</f>
        <v>71</v>
      </c>
      <c r="K51" s="38">
        <f t="shared" si="42"/>
        <v>860</v>
      </c>
      <c r="L51" s="4">
        <f t="shared" si="37"/>
        <v>430</v>
      </c>
      <c r="M51" s="76">
        <f t="shared" ref="M51:M56" si="43">$G51*J51</f>
        <v>142</v>
      </c>
      <c r="N51" s="36">
        <f t="shared" si="38"/>
        <v>860</v>
      </c>
      <c r="O51" s="4">
        <f t="shared" si="39"/>
        <v>430</v>
      </c>
      <c r="P51" s="4">
        <f t="shared" si="40"/>
        <v>172</v>
      </c>
      <c r="Q51" s="8">
        <f t="shared" si="41"/>
        <v>86</v>
      </c>
      <c r="R51" s="4">
        <v>1</v>
      </c>
      <c r="S51" s="5" t="s">
        <v>5</v>
      </c>
      <c r="T51" s="4">
        <v>5</v>
      </c>
      <c r="U51" s="40">
        <v>10</v>
      </c>
    </row>
    <row r="52" spans="4:34" ht="19.5" customHeight="1" x14ac:dyDescent="0.3">
      <c r="D52" s="72" t="s">
        <v>59</v>
      </c>
      <c r="E52" s="74">
        <v>2</v>
      </c>
      <c r="F52" s="3">
        <v>4300</v>
      </c>
      <c r="G52" s="3">
        <v>2</v>
      </c>
      <c r="H52" s="11">
        <v>440</v>
      </c>
      <c r="I52" s="4">
        <f t="shared" ref="I52:I56" si="44">ROUNDUP(H52/2,0)</f>
        <v>220</v>
      </c>
      <c r="J52" s="76">
        <f t="shared" ref="J52:J56" si="45">ROUND($I52*0.33,0)</f>
        <v>73</v>
      </c>
      <c r="K52" s="38">
        <f t="shared" si="42"/>
        <v>880</v>
      </c>
      <c r="L52" s="4">
        <f t="shared" si="37"/>
        <v>440</v>
      </c>
      <c r="M52" s="76">
        <f t="shared" si="43"/>
        <v>146</v>
      </c>
      <c r="N52" s="36">
        <f t="shared" si="38"/>
        <v>880</v>
      </c>
      <c r="O52" s="4">
        <f t="shared" si="39"/>
        <v>440</v>
      </c>
      <c r="P52" s="4">
        <f t="shared" si="40"/>
        <v>176</v>
      </c>
      <c r="Q52" s="8">
        <f t="shared" si="41"/>
        <v>88</v>
      </c>
      <c r="R52" s="4">
        <v>1</v>
      </c>
      <c r="S52" s="5" t="s">
        <v>5</v>
      </c>
      <c r="T52" s="4">
        <v>5</v>
      </c>
      <c r="U52" s="40">
        <v>10</v>
      </c>
    </row>
    <row r="53" spans="4:34" ht="19.5" customHeight="1" x14ac:dyDescent="0.3">
      <c r="D53" s="72" t="s">
        <v>60</v>
      </c>
      <c r="E53" s="74" t="s">
        <v>66</v>
      </c>
      <c r="F53" s="3">
        <v>4400</v>
      </c>
      <c r="G53" s="3">
        <v>2</v>
      </c>
      <c r="H53" s="11">
        <v>450</v>
      </c>
      <c r="I53" s="4">
        <f t="shared" si="44"/>
        <v>225</v>
      </c>
      <c r="J53" s="76">
        <f t="shared" si="45"/>
        <v>74</v>
      </c>
      <c r="K53" s="38">
        <f t="shared" si="42"/>
        <v>900</v>
      </c>
      <c r="L53" s="4">
        <f t="shared" si="37"/>
        <v>450</v>
      </c>
      <c r="M53" s="76">
        <f t="shared" si="43"/>
        <v>148</v>
      </c>
      <c r="N53" s="36">
        <f t="shared" si="38"/>
        <v>900</v>
      </c>
      <c r="O53" s="4">
        <f t="shared" si="39"/>
        <v>450</v>
      </c>
      <c r="P53" s="4">
        <f t="shared" si="40"/>
        <v>180</v>
      </c>
      <c r="Q53" s="8">
        <f t="shared" si="41"/>
        <v>90</v>
      </c>
      <c r="R53" s="4">
        <v>1</v>
      </c>
      <c r="S53" s="5" t="s">
        <v>5</v>
      </c>
      <c r="T53" s="4">
        <v>5</v>
      </c>
      <c r="U53" s="40">
        <v>10</v>
      </c>
    </row>
    <row r="54" spans="4:34" ht="19.5" customHeight="1" x14ac:dyDescent="0.3">
      <c r="D54" s="72" t="s">
        <v>61</v>
      </c>
      <c r="E54" s="74">
        <v>4</v>
      </c>
      <c r="F54" s="3">
        <v>4250</v>
      </c>
      <c r="G54" s="3">
        <v>2</v>
      </c>
      <c r="H54" s="11">
        <v>460</v>
      </c>
      <c r="I54" s="4">
        <f t="shared" si="44"/>
        <v>230</v>
      </c>
      <c r="J54" s="76">
        <f t="shared" si="45"/>
        <v>76</v>
      </c>
      <c r="K54" s="38">
        <f t="shared" si="42"/>
        <v>920</v>
      </c>
      <c r="L54" s="4">
        <f t="shared" si="37"/>
        <v>460</v>
      </c>
      <c r="M54" s="76">
        <f t="shared" si="43"/>
        <v>152</v>
      </c>
      <c r="N54" s="36">
        <f t="shared" si="38"/>
        <v>920</v>
      </c>
      <c r="O54" s="4">
        <f t="shared" si="39"/>
        <v>460</v>
      </c>
      <c r="P54" s="4">
        <f t="shared" si="40"/>
        <v>219.05</v>
      </c>
      <c r="Q54" s="8">
        <f t="shared" si="41"/>
        <v>109.52</v>
      </c>
      <c r="R54" s="4">
        <v>1</v>
      </c>
      <c r="S54" s="5" t="s">
        <v>7</v>
      </c>
      <c r="T54" s="4">
        <v>5</v>
      </c>
      <c r="U54" s="40">
        <v>8</v>
      </c>
    </row>
    <row r="55" spans="4:34" ht="19.5" customHeight="1" x14ac:dyDescent="0.3">
      <c r="D55" s="72" t="s">
        <v>62</v>
      </c>
      <c r="E55" s="74">
        <v>5</v>
      </c>
      <c r="F55" s="3">
        <v>4350</v>
      </c>
      <c r="G55" s="3">
        <v>2</v>
      </c>
      <c r="H55" s="11">
        <v>475</v>
      </c>
      <c r="I55" s="4">
        <f t="shared" si="44"/>
        <v>238</v>
      </c>
      <c r="J55" s="76">
        <f t="shared" si="45"/>
        <v>79</v>
      </c>
      <c r="K55" s="38">
        <f t="shared" si="42"/>
        <v>950</v>
      </c>
      <c r="L55" s="4">
        <f t="shared" si="37"/>
        <v>476</v>
      </c>
      <c r="M55" s="76">
        <f t="shared" si="43"/>
        <v>158</v>
      </c>
      <c r="N55" s="36">
        <f t="shared" si="38"/>
        <v>950</v>
      </c>
      <c r="O55" s="4">
        <f t="shared" si="39"/>
        <v>476</v>
      </c>
      <c r="P55" s="4">
        <f t="shared" si="40"/>
        <v>226.19</v>
      </c>
      <c r="Q55" s="8">
        <f t="shared" si="41"/>
        <v>113.33</v>
      </c>
      <c r="R55" s="4">
        <v>1</v>
      </c>
      <c r="S55" s="5" t="s">
        <v>7</v>
      </c>
      <c r="T55" s="4">
        <v>5</v>
      </c>
      <c r="U55" s="40">
        <v>8</v>
      </c>
    </row>
    <row r="56" spans="4:34" ht="19.5" customHeight="1" thickBot="1" x14ac:dyDescent="0.35">
      <c r="D56" s="73" t="s">
        <v>63</v>
      </c>
      <c r="E56" s="75" t="s">
        <v>67</v>
      </c>
      <c r="F56" s="6">
        <v>4450</v>
      </c>
      <c r="G56" s="6">
        <v>2</v>
      </c>
      <c r="H56" s="12">
        <v>490</v>
      </c>
      <c r="I56" s="7">
        <f t="shared" si="44"/>
        <v>245</v>
      </c>
      <c r="J56" s="77">
        <f t="shared" si="45"/>
        <v>81</v>
      </c>
      <c r="K56" s="39">
        <f t="shared" si="42"/>
        <v>980</v>
      </c>
      <c r="L56" s="7">
        <f t="shared" si="37"/>
        <v>490</v>
      </c>
      <c r="M56" s="77">
        <f t="shared" si="43"/>
        <v>162</v>
      </c>
      <c r="N56" s="37">
        <f t="shared" si="38"/>
        <v>980</v>
      </c>
      <c r="O56" s="7">
        <f t="shared" si="39"/>
        <v>490</v>
      </c>
      <c r="P56" s="7">
        <f t="shared" si="40"/>
        <v>233.33</v>
      </c>
      <c r="Q56" s="9">
        <f t="shared" si="41"/>
        <v>116.67</v>
      </c>
      <c r="R56" s="7">
        <v>1</v>
      </c>
      <c r="S56" s="13" t="s">
        <v>7</v>
      </c>
      <c r="T56" s="7">
        <v>5</v>
      </c>
      <c r="U56" s="41">
        <v>8</v>
      </c>
      <c r="V56" s="1"/>
      <c r="W56" s="15"/>
      <c r="X56" s="15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4:34" ht="15.75" customHeight="1" x14ac:dyDescent="0.25">
      <c r="D57" s="2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4:34" ht="15.75" customHeight="1" x14ac:dyDescent="0.25">
      <c r="T58" s="4"/>
    </row>
    <row r="59" spans="4:34" ht="15.75" customHeight="1" x14ac:dyDescent="0.3">
      <c r="D59" s="1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1"/>
      <c r="Q59" s="30"/>
      <c r="R59" s="30"/>
      <c r="S59" s="30"/>
      <c r="T59" s="30"/>
      <c r="U59" s="31"/>
    </row>
    <row r="60" spans="4:34" ht="15.75" customHeight="1" x14ac:dyDescent="0.25">
      <c r="D60" s="2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4:34" ht="15.75" customHeight="1" x14ac:dyDescent="0.25">
      <c r="D61" s="2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4:34" ht="15.75" customHeight="1" x14ac:dyDescent="0.25">
      <c r="D62" s="2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4:34" ht="15.75" customHeight="1" x14ac:dyDescent="0.25">
      <c r="D63" s="2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5" spans="4:21" ht="15.75" customHeight="1" x14ac:dyDescent="0.3">
      <c r="D65" s="1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1"/>
      <c r="Q65" s="30"/>
      <c r="R65" s="30"/>
      <c r="S65" s="30"/>
      <c r="T65" s="30"/>
      <c r="U65" s="30"/>
    </row>
    <row r="66" spans="4:21" ht="15.75" customHeight="1" x14ac:dyDescent="0.25">
      <c r="D66" s="2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4:21" ht="15.75" customHeight="1" x14ac:dyDescent="0.25">
      <c r="D67" s="2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</sheetData>
  <mergeCells count="25">
    <mergeCell ref="D36:D37"/>
    <mergeCell ref="H36:J36"/>
    <mergeCell ref="K36:M36"/>
    <mergeCell ref="N36:Q36"/>
    <mergeCell ref="D47:D48"/>
    <mergeCell ref="H47:J47"/>
    <mergeCell ref="K47:M47"/>
    <mergeCell ref="N47:Q47"/>
    <mergeCell ref="E36:E39"/>
    <mergeCell ref="E47:E50"/>
    <mergeCell ref="D3:D4"/>
    <mergeCell ref="H3:J3"/>
    <mergeCell ref="K3:M3"/>
    <mergeCell ref="N3:Q3"/>
    <mergeCell ref="E3:E6"/>
    <mergeCell ref="D25:D26"/>
    <mergeCell ref="H25:J25"/>
    <mergeCell ref="K25:M25"/>
    <mergeCell ref="N25:Q25"/>
    <mergeCell ref="D14:D15"/>
    <mergeCell ref="N14:Q14"/>
    <mergeCell ref="H14:J14"/>
    <mergeCell ref="E14:E17"/>
    <mergeCell ref="E25:E28"/>
    <mergeCell ref="K14:M14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383CB-1426-4D44-BF4C-7F933C3CB850}">
  <dimension ref="A1:AH44"/>
  <sheetViews>
    <sheetView showGridLines="0" showRowColHeaders="0" zoomScale="95" zoomScaleNormal="95" workbookViewId="0">
      <selection activeCell="D29" sqref="D29:D30"/>
    </sheetView>
  </sheetViews>
  <sheetFormatPr defaultRowHeight="12.5" x14ac:dyDescent="0.25"/>
  <cols>
    <col min="1" max="1" width="3" customWidth="1"/>
    <col min="2" max="2" width="7.7265625" customWidth="1"/>
    <col min="3" max="3" width="1.08984375" customWidth="1"/>
    <col min="4" max="4" width="30" customWidth="1"/>
    <col min="5" max="5" width="6.1796875" customWidth="1"/>
    <col min="6" max="6" width="9.453125" customWidth="1"/>
    <col min="7" max="7" width="9.36328125" customWidth="1"/>
    <col min="10" max="10" width="6" customWidth="1"/>
    <col min="13" max="13" width="6.7265625" customWidth="1"/>
    <col min="14" max="17" width="11.90625" customWidth="1"/>
    <col min="18" max="18" width="7.81640625" customWidth="1"/>
    <col min="19" max="19" width="6.90625" customWidth="1"/>
    <col min="20" max="20" width="7.7265625" customWidth="1"/>
    <col min="21" max="21" width="7.6328125" customWidth="1"/>
  </cols>
  <sheetData>
    <row r="1" spans="1:34" ht="8" customHeight="1" x14ac:dyDescent="0.25"/>
    <row r="2" spans="1:34" ht="6" customHeight="1" thickBot="1" x14ac:dyDescent="0.3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4" ht="15.75" customHeight="1" x14ac:dyDescent="0.3">
      <c r="A3" s="86"/>
      <c r="B3" s="177" t="s">
        <v>75</v>
      </c>
      <c r="C3" s="86"/>
      <c r="D3" s="143" t="s">
        <v>117</v>
      </c>
      <c r="E3" s="153" t="s">
        <v>65</v>
      </c>
      <c r="F3" s="54"/>
      <c r="G3" s="54"/>
      <c r="H3" s="145" t="s">
        <v>26</v>
      </c>
      <c r="I3" s="146"/>
      <c r="J3" s="147"/>
      <c r="K3" s="145" t="s">
        <v>23</v>
      </c>
      <c r="L3" s="146"/>
      <c r="M3" s="147"/>
      <c r="N3" s="145" t="s">
        <v>19</v>
      </c>
      <c r="O3" s="146"/>
      <c r="P3" s="146"/>
      <c r="Q3" s="147"/>
      <c r="R3" s="54"/>
      <c r="S3" s="54"/>
      <c r="T3" s="54"/>
      <c r="U3" s="55"/>
      <c r="V3" s="86"/>
      <c r="W3" s="86"/>
      <c r="X3" s="86"/>
      <c r="Y3" s="86"/>
      <c r="Z3" s="86"/>
      <c r="AA3" s="86"/>
      <c r="AB3" s="86"/>
      <c r="AC3" s="86"/>
      <c r="AD3" s="86"/>
    </row>
    <row r="4" spans="1:34" ht="13.5" customHeight="1" thickBot="1" x14ac:dyDescent="0.35">
      <c r="A4" s="86"/>
      <c r="B4" s="177"/>
      <c r="C4" s="86"/>
      <c r="D4" s="144"/>
      <c r="E4" s="154"/>
      <c r="F4" s="56" t="s">
        <v>1</v>
      </c>
      <c r="G4" s="56" t="s">
        <v>2</v>
      </c>
      <c r="H4" s="57" t="s">
        <v>24</v>
      </c>
      <c r="I4" s="56" t="s">
        <v>25</v>
      </c>
      <c r="J4" s="58" t="s">
        <v>27</v>
      </c>
      <c r="K4" s="57" t="s">
        <v>24</v>
      </c>
      <c r="L4" s="56" t="s">
        <v>25</v>
      </c>
      <c r="M4" s="58" t="s">
        <v>27</v>
      </c>
      <c r="N4" s="57" t="s">
        <v>28</v>
      </c>
      <c r="O4" s="56" t="s">
        <v>29</v>
      </c>
      <c r="P4" s="59" t="s">
        <v>30</v>
      </c>
      <c r="Q4" s="58" t="s">
        <v>31</v>
      </c>
      <c r="R4" s="56" t="s">
        <v>20</v>
      </c>
      <c r="S4" s="56" t="s">
        <v>3</v>
      </c>
      <c r="T4" s="56" t="s">
        <v>21</v>
      </c>
      <c r="U4" s="58" t="s">
        <v>22</v>
      </c>
      <c r="V4" s="87"/>
      <c r="W4" s="87"/>
      <c r="X4" s="87"/>
      <c r="Y4" s="87"/>
      <c r="Z4" s="87"/>
      <c r="AA4" s="87"/>
      <c r="AB4" s="87"/>
      <c r="AC4" s="87"/>
      <c r="AD4" s="87"/>
      <c r="AE4" s="1"/>
      <c r="AF4" s="1"/>
      <c r="AG4" s="1"/>
      <c r="AH4" s="1"/>
    </row>
    <row r="5" spans="1:34" ht="19.5" customHeight="1" x14ac:dyDescent="0.3">
      <c r="A5" s="86"/>
      <c r="B5" s="177"/>
      <c r="C5" s="86"/>
      <c r="D5" s="60" t="s">
        <v>14</v>
      </c>
      <c r="E5" s="154"/>
      <c r="F5" s="61">
        <v>3000</v>
      </c>
      <c r="G5" s="61">
        <v>5</v>
      </c>
      <c r="H5" s="62">
        <v>16</v>
      </c>
      <c r="I5" s="61">
        <v>16</v>
      </c>
      <c r="J5" s="63"/>
      <c r="K5" s="64">
        <f>$G5*H5</f>
        <v>80</v>
      </c>
      <c r="L5" s="61">
        <f t="shared" ref="L5:M12" si="0">$G5*I5</f>
        <v>80</v>
      </c>
      <c r="M5" s="63"/>
      <c r="N5" s="70">
        <f t="shared" ref="N5:N12" si="1">R5*K5</f>
        <v>320</v>
      </c>
      <c r="O5" s="61">
        <f t="shared" ref="O5:O12" si="2">R5*L5</f>
        <v>320</v>
      </c>
      <c r="P5" s="61">
        <f t="shared" ref="P5:P12" si="3">ROUND((((H5*T5)/((T5/G5)+U5))*R5), 2)</f>
        <v>154.29</v>
      </c>
      <c r="Q5" s="63">
        <f t="shared" ref="Q5:Q12" si="4">ROUND((((I5*T5)/((T5/G5)+U5))*R5), 2)</f>
        <v>154.29</v>
      </c>
      <c r="R5" s="61">
        <v>4</v>
      </c>
      <c r="S5" s="61" t="s">
        <v>5</v>
      </c>
      <c r="T5" s="61">
        <v>27</v>
      </c>
      <c r="U5" s="63">
        <v>5.8</v>
      </c>
      <c r="V5" s="86"/>
      <c r="W5" s="86"/>
      <c r="X5" s="86"/>
      <c r="Y5" s="86"/>
      <c r="Z5" s="86"/>
      <c r="AA5" s="86"/>
      <c r="AB5" s="86"/>
      <c r="AC5" s="86"/>
      <c r="AD5" s="86"/>
    </row>
    <row r="6" spans="1:34" ht="19.5" customHeight="1" thickBot="1" x14ac:dyDescent="0.35">
      <c r="A6" s="86"/>
      <c r="B6" s="177"/>
      <c r="C6" s="86"/>
      <c r="D6" s="65" t="s">
        <v>15</v>
      </c>
      <c r="E6" s="155"/>
      <c r="F6" s="66">
        <v>3000</v>
      </c>
      <c r="G6" s="66">
        <v>4</v>
      </c>
      <c r="H6" s="67">
        <v>22</v>
      </c>
      <c r="I6" s="66">
        <v>22</v>
      </c>
      <c r="J6" s="68"/>
      <c r="K6" s="69">
        <f t="shared" ref="K6:K12" si="5">$G6*H6</f>
        <v>88</v>
      </c>
      <c r="L6" s="66">
        <f t="shared" si="0"/>
        <v>88</v>
      </c>
      <c r="M6" s="68"/>
      <c r="N6" s="71">
        <f t="shared" si="1"/>
        <v>352</v>
      </c>
      <c r="O6" s="66">
        <f t="shared" si="2"/>
        <v>352</v>
      </c>
      <c r="P6" s="66">
        <f t="shared" si="3"/>
        <v>166.04</v>
      </c>
      <c r="Q6" s="68">
        <f t="shared" si="4"/>
        <v>166.04</v>
      </c>
      <c r="R6" s="66">
        <v>4</v>
      </c>
      <c r="S6" s="66" t="s">
        <v>7</v>
      </c>
      <c r="T6" s="66">
        <v>25</v>
      </c>
      <c r="U6" s="68">
        <v>7</v>
      </c>
      <c r="V6" s="86"/>
      <c r="W6" s="86"/>
      <c r="X6" s="86"/>
      <c r="Y6" s="86"/>
      <c r="Z6" s="86"/>
      <c r="AA6" s="86"/>
      <c r="AB6" s="86"/>
      <c r="AC6" s="86"/>
      <c r="AD6" s="86"/>
    </row>
    <row r="7" spans="1:34" ht="19.5" customHeight="1" x14ac:dyDescent="0.3">
      <c r="A7" s="86"/>
      <c r="B7" s="177"/>
      <c r="C7" s="86"/>
      <c r="D7" s="72" t="s">
        <v>52</v>
      </c>
      <c r="E7" s="74">
        <v>1</v>
      </c>
      <c r="F7" s="3">
        <v>3300</v>
      </c>
      <c r="G7" s="3">
        <v>5</v>
      </c>
      <c r="H7" s="11">
        <v>32</v>
      </c>
      <c r="I7" s="4">
        <f>H7</f>
        <v>32</v>
      </c>
      <c r="J7" s="76">
        <f>ROUND($I7*0.25,0)</f>
        <v>8</v>
      </c>
      <c r="K7" s="38">
        <f t="shared" si="5"/>
        <v>160</v>
      </c>
      <c r="L7" s="4">
        <f t="shared" si="0"/>
        <v>160</v>
      </c>
      <c r="M7" s="76">
        <f t="shared" si="0"/>
        <v>40</v>
      </c>
      <c r="N7" s="36">
        <f t="shared" si="1"/>
        <v>320</v>
      </c>
      <c r="O7" s="34">
        <f t="shared" si="2"/>
        <v>320</v>
      </c>
      <c r="P7" s="4">
        <f t="shared" si="3"/>
        <v>202.11</v>
      </c>
      <c r="Q7" s="8">
        <f t="shared" si="4"/>
        <v>202.11</v>
      </c>
      <c r="R7" s="4">
        <v>2</v>
      </c>
      <c r="S7" s="5" t="s">
        <v>5</v>
      </c>
      <c r="T7" s="4">
        <v>30</v>
      </c>
      <c r="U7" s="40">
        <v>3.5</v>
      </c>
      <c r="V7" s="86"/>
      <c r="W7" s="86"/>
      <c r="X7" s="86"/>
      <c r="Y7" s="86"/>
      <c r="Z7" s="86"/>
      <c r="AA7" s="86"/>
      <c r="AB7" s="86"/>
      <c r="AC7" s="86"/>
      <c r="AD7" s="86"/>
    </row>
    <row r="8" spans="1:34" ht="19.5" customHeight="1" x14ac:dyDescent="0.3">
      <c r="A8" s="86"/>
      <c r="B8" s="177"/>
      <c r="C8" s="86"/>
      <c r="D8" s="72" t="s">
        <v>53</v>
      </c>
      <c r="E8" s="74">
        <v>2</v>
      </c>
      <c r="F8" s="3">
        <v>3400</v>
      </c>
      <c r="G8" s="3">
        <v>5</v>
      </c>
      <c r="H8" s="11">
        <v>33</v>
      </c>
      <c r="I8" s="4">
        <f t="shared" ref="I8:I12" si="6">H8</f>
        <v>33</v>
      </c>
      <c r="J8" s="76">
        <f t="shared" ref="J8:J12" si="7">ROUND($I8*0.25,0)</f>
        <v>8</v>
      </c>
      <c r="K8" s="38">
        <f t="shared" si="5"/>
        <v>165</v>
      </c>
      <c r="L8" s="4">
        <f t="shared" si="0"/>
        <v>165</v>
      </c>
      <c r="M8" s="76">
        <f t="shared" si="0"/>
        <v>40</v>
      </c>
      <c r="N8" s="36">
        <f t="shared" si="1"/>
        <v>330</v>
      </c>
      <c r="O8" s="34">
        <f t="shared" si="2"/>
        <v>330</v>
      </c>
      <c r="P8" s="4">
        <f t="shared" si="3"/>
        <v>208.42</v>
      </c>
      <c r="Q8" s="8">
        <f t="shared" si="4"/>
        <v>208.42</v>
      </c>
      <c r="R8" s="4">
        <v>2</v>
      </c>
      <c r="S8" s="5" t="s">
        <v>5</v>
      </c>
      <c r="T8" s="4">
        <v>30</v>
      </c>
      <c r="U8" s="40">
        <v>3.5</v>
      </c>
      <c r="V8" s="86"/>
      <c r="W8" s="86"/>
      <c r="X8" s="86"/>
      <c r="Y8" s="86"/>
      <c r="Z8" s="86"/>
      <c r="AA8" s="86"/>
      <c r="AB8" s="86"/>
      <c r="AC8" s="86"/>
      <c r="AD8" s="86"/>
    </row>
    <row r="9" spans="1:34" ht="19.5" customHeight="1" x14ac:dyDescent="0.3">
      <c r="A9" s="86"/>
      <c r="B9" s="177"/>
      <c r="C9" s="86"/>
      <c r="D9" s="72" t="s">
        <v>54</v>
      </c>
      <c r="E9" s="74" t="s">
        <v>66</v>
      </c>
      <c r="F9" s="3">
        <v>3500</v>
      </c>
      <c r="G9" s="3">
        <v>5</v>
      </c>
      <c r="H9" s="11">
        <v>34</v>
      </c>
      <c r="I9" s="4">
        <f t="shared" si="6"/>
        <v>34</v>
      </c>
      <c r="J9" s="76">
        <f t="shared" si="7"/>
        <v>9</v>
      </c>
      <c r="K9" s="38">
        <f t="shared" si="5"/>
        <v>170</v>
      </c>
      <c r="L9" s="4">
        <f t="shared" si="0"/>
        <v>170</v>
      </c>
      <c r="M9" s="76">
        <f t="shared" si="0"/>
        <v>45</v>
      </c>
      <c r="N9" s="36">
        <f t="shared" si="1"/>
        <v>340</v>
      </c>
      <c r="O9" s="34">
        <f t="shared" si="2"/>
        <v>340</v>
      </c>
      <c r="P9" s="4">
        <f t="shared" si="3"/>
        <v>214.74</v>
      </c>
      <c r="Q9" s="8">
        <f t="shared" si="4"/>
        <v>214.74</v>
      </c>
      <c r="R9" s="4">
        <v>2</v>
      </c>
      <c r="S9" s="5" t="s">
        <v>5</v>
      </c>
      <c r="T9" s="4">
        <v>30</v>
      </c>
      <c r="U9" s="40">
        <v>3.5</v>
      </c>
      <c r="V9" s="86"/>
      <c r="W9" s="86"/>
      <c r="X9" s="86"/>
      <c r="Y9" s="86"/>
      <c r="Z9" s="86"/>
      <c r="AA9" s="86"/>
      <c r="AB9" s="86"/>
      <c r="AC9" s="86"/>
      <c r="AD9" s="86"/>
    </row>
    <row r="10" spans="1:34" ht="19.5" customHeight="1" x14ac:dyDescent="0.3">
      <c r="A10" s="86"/>
      <c r="B10" s="177"/>
      <c r="C10" s="86"/>
      <c r="D10" s="72" t="s">
        <v>55</v>
      </c>
      <c r="E10" s="74">
        <v>4</v>
      </c>
      <c r="F10" s="3">
        <v>3350</v>
      </c>
      <c r="G10" s="3">
        <v>5</v>
      </c>
      <c r="H10" s="11">
        <v>36</v>
      </c>
      <c r="I10" s="4">
        <f t="shared" si="6"/>
        <v>36</v>
      </c>
      <c r="J10" s="76">
        <f t="shared" si="7"/>
        <v>9</v>
      </c>
      <c r="K10" s="38">
        <f t="shared" si="5"/>
        <v>180</v>
      </c>
      <c r="L10" s="4">
        <f t="shared" si="0"/>
        <v>180</v>
      </c>
      <c r="M10" s="76">
        <f t="shared" si="0"/>
        <v>45</v>
      </c>
      <c r="N10" s="36">
        <f t="shared" si="1"/>
        <v>360</v>
      </c>
      <c r="O10" s="34">
        <f t="shared" si="2"/>
        <v>360</v>
      </c>
      <c r="P10" s="4">
        <f t="shared" si="3"/>
        <v>227.37</v>
      </c>
      <c r="Q10" s="8">
        <f t="shared" si="4"/>
        <v>227.37</v>
      </c>
      <c r="R10" s="4">
        <v>2</v>
      </c>
      <c r="S10" s="5" t="s">
        <v>7</v>
      </c>
      <c r="T10" s="4">
        <v>30</v>
      </c>
      <c r="U10" s="40">
        <v>3.5</v>
      </c>
      <c r="V10" s="86"/>
      <c r="W10" s="86"/>
      <c r="X10" s="86"/>
      <c r="Y10" s="86"/>
      <c r="Z10" s="86"/>
      <c r="AA10" s="86"/>
      <c r="AB10" s="86"/>
      <c r="AC10" s="86"/>
      <c r="AD10" s="86"/>
    </row>
    <row r="11" spans="1:34" ht="19.5" customHeight="1" x14ac:dyDescent="0.3">
      <c r="A11" s="86"/>
      <c r="B11" s="177"/>
      <c r="C11" s="86"/>
      <c r="D11" s="72" t="s">
        <v>56</v>
      </c>
      <c r="E11" s="74">
        <v>5</v>
      </c>
      <c r="F11" s="3">
        <v>3450</v>
      </c>
      <c r="G11" s="3">
        <v>5</v>
      </c>
      <c r="H11" s="11">
        <v>38</v>
      </c>
      <c r="I11" s="4">
        <f t="shared" si="6"/>
        <v>38</v>
      </c>
      <c r="J11" s="76">
        <f t="shared" si="7"/>
        <v>10</v>
      </c>
      <c r="K11" s="38">
        <f t="shared" si="5"/>
        <v>190</v>
      </c>
      <c r="L11" s="4">
        <f t="shared" si="0"/>
        <v>190</v>
      </c>
      <c r="M11" s="76">
        <f t="shared" si="0"/>
        <v>50</v>
      </c>
      <c r="N11" s="36">
        <f t="shared" si="1"/>
        <v>380</v>
      </c>
      <c r="O11" s="34">
        <f t="shared" si="2"/>
        <v>380</v>
      </c>
      <c r="P11" s="4">
        <f t="shared" si="3"/>
        <v>240</v>
      </c>
      <c r="Q11" s="8">
        <f t="shared" si="4"/>
        <v>240</v>
      </c>
      <c r="R11" s="4">
        <v>2</v>
      </c>
      <c r="S11" s="5" t="s">
        <v>7</v>
      </c>
      <c r="T11" s="4">
        <v>30</v>
      </c>
      <c r="U11" s="40">
        <v>3.5</v>
      </c>
      <c r="V11" s="86"/>
      <c r="W11" s="86"/>
      <c r="X11" s="86"/>
      <c r="Y11" s="86"/>
      <c r="Z11" s="86"/>
      <c r="AA11" s="86"/>
      <c r="AB11" s="86"/>
      <c r="AC11" s="86"/>
      <c r="AD11" s="86"/>
    </row>
    <row r="12" spans="1:34" ht="19.5" customHeight="1" thickBot="1" x14ac:dyDescent="0.35">
      <c r="A12" s="86"/>
      <c r="B12" s="177"/>
      <c r="C12" s="86"/>
      <c r="D12" s="73" t="s">
        <v>57</v>
      </c>
      <c r="E12" s="75" t="s">
        <v>67</v>
      </c>
      <c r="F12" s="6">
        <v>3550</v>
      </c>
      <c r="G12" s="6">
        <v>5</v>
      </c>
      <c r="H12" s="12">
        <v>40</v>
      </c>
      <c r="I12" s="7">
        <f t="shared" si="6"/>
        <v>40</v>
      </c>
      <c r="J12" s="77">
        <f t="shared" si="7"/>
        <v>10</v>
      </c>
      <c r="K12" s="39">
        <f t="shared" si="5"/>
        <v>200</v>
      </c>
      <c r="L12" s="7">
        <f t="shared" si="0"/>
        <v>200</v>
      </c>
      <c r="M12" s="77">
        <f t="shared" si="0"/>
        <v>50</v>
      </c>
      <c r="N12" s="37">
        <f t="shared" si="1"/>
        <v>400</v>
      </c>
      <c r="O12" s="35">
        <f t="shared" si="2"/>
        <v>400</v>
      </c>
      <c r="P12" s="7">
        <f t="shared" si="3"/>
        <v>252.63</v>
      </c>
      <c r="Q12" s="9">
        <f t="shared" si="4"/>
        <v>252.63</v>
      </c>
      <c r="R12" s="7">
        <v>2</v>
      </c>
      <c r="S12" s="13" t="s">
        <v>7</v>
      </c>
      <c r="T12" s="7">
        <v>30</v>
      </c>
      <c r="U12" s="41">
        <v>3.5</v>
      </c>
      <c r="V12" s="86"/>
      <c r="W12" s="86"/>
      <c r="X12" s="86"/>
      <c r="Y12" s="86"/>
      <c r="Z12" s="86"/>
      <c r="AA12" s="86"/>
      <c r="AB12" s="86"/>
      <c r="AC12" s="86"/>
      <c r="AD12" s="86"/>
    </row>
    <row r="13" spans="1:34" ht="6" customHeight="1" x14ac:dyDescent="0.25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4" s="90" customFormat="1" ht="8" customHeight="1" x14ac:dyDescent="0.25"/>
    <row r="15" spans="1:34" ht="6" customHeight="1" thickBot="1" x14ac:dyDescent="0.3">
      <c r="A15" s="88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</row>
    <row r="16" spans="1:34" ht="13" customHeight="1" x14ac:dyDescent="0.3">
      <c r="A16" s="88"/>
      <c r="B16" s="178" t="s">
        <v>76</v>
      </c>
      <c r="C16" s="88"/>
      <c r="D16" s="143" t="s">
        <v>117</v>
      </c>
      <c r="E16" s="153" t="s">
        <v>65</v>
      </c>
      <c r="F16" s="54"/>
      <c r="G16" s="54"/>
      <c r="H16" s="145" t="s">
        <v>26</v>
      </c>
      <c r="I16" s="146"/>
      <c r="J16" s="147"/>
      <c r="K16" s="145" t="s">
        <v>23</v>
      </c>
      <c r="L16" s="146"/>
      <c r="M16" s="147"/>
      <c r="N16" s="145" t="s">
        <v>19</v>
      </c>
      <c r="O16" s="146"/>
      <c r="P16" s="146"/>
      <c r="Q16" s="147"/>
      <c r="R16" s="54"/>
      <c r="S16" s="54"/>
      <c r="T16" s="54"/>
      <c r="U16" s="55"/>
      <c r="V16" s="88"/>
      <c r="W16" s="88"/>
      <c r="X16" s="88"/>
      <c r="Y16" s="88"/>
      <c r="Z16" s="88"/>
      <c r="AA16" s="88"/>
      <c r="AB16" s="88"/>
      <c r="AC16" s="88"/>
      <c r="AD16" s="88"/>
    </row>
    <row r="17" spans="1:30" ht="13.5" customHeight="1" thickBot="1" x14ac:dyDescent="0.35">
      <c r="A17" s="88"/>
      <c r="B17" s="178"/>
      <c r="C17" s="88"/>
      <c r="D17" s="144"/>
      <c r="E17" s="154"/>
      <c r="F17" s="56" t="s">
        <v>1</v>
      </c>
      <c r="G17" s="56" t="s">
        <v>2</v>
      </c>
      <c r="H17" s="57" t="s">
        <v>24</v>
      </c>
      <c r="I17" s="56" t="s">
        <v>25</v>
      </c>
      <c r="J17" s="58" t="s">
        <v>27</v>
      </c>
      <c r="K17" s="57" t="s">
        <v>24</v>
      </c>
      <c r="L17" s="56" t="s">
        <v>25</v>
      </c>
      <c r="M17" s="58" t="s">
        <v>27</v>
      </c>
      <c r="N17" s="57" t="s">
        <v>28</v>
      </c>
      <c r="O17" s="56" t="s">
        <v>29</v>
      </c>
      <c r="P17" s="59" t="s">
        <v>30</v>
      </c>
      <c r="Q17" s="58" t="s">
        <v>31</v>
      </c>
      <c r="R17" s="56" t="s">
        <v>20</v>
      </c>
      <c r="S17" s="56" t="s">
        <v>3</v>
      </c>
      <c r="T17" s="56" t="s">
        <v>21</v>
      </c>
      <c r="U17" s="58" t="s">
        <v>22</v>
      </c>
      <c r="V17" s="88"/>
      <c r="W17" s="88"/>
      <c r="X17" s="88"/>
      <c r="Y17" s="88"/>
      <c r="Z17" s="88"/>
      <c r="AA17" s="88"/>
      <c r="AB17" s="88"/>
      <c r="AC17" s="88"/>
      <c r="AD17" s="88"/>
    </row>
    <row r="18" spans="1:30" ht="19.5" customHeight="1" x14ac:dyDescent="0.3">
      <c r="A18" s="88"/>
      <c r="B18" s="178"/>
      <c r="C18" s="88"/>
      <c r="D18" s="60" t="s">
        <v>14</v>
      </c>
      <c r="E18" s="154"/>
      <c r="F18" s="61">
        <v>3000</v>
      </c>
      <c r="G18" s="61">
        <v>5</v>
      </c>
      <c r="H18" s="62">
        <v>16</v>
      </c>
      <c r="I18" s="61">
        <v>16</v>
      </c>
      <c r="J18" s="63"/>
      <c r="K18" s="64">
        <f>$G18*H18</f>
        <v>80</v>
      </c>
      <c r="L18" s="61">
        <f t="shared" ref="L18:L19" si="8">$G18*I18</f>
        <v>80</v>
      </c>
      <c r="M18" s="63"/>
      <c r="N18" s="70">
        <f t="shared" ref="N18:N25" si="9">R18*K18</f>
        <v>320</v>
      </c>
      <c r="O18" s="61">
        <f t="shared" ref="O18:O25" si="10">R18*L18</f>
        <v>320</v>
      </c>
      <c r="P18" s="61">
        <f t="shared" ref="P18:P25" si="11">ROUND((((H18*T18)/((T18/G18)+U18))*R18), 2)</f>
        <v>154.29</v>
      </c>
      <c r="Q18" s="63">
        <f t="shared" ref="Q18:Q25" si="12">ROUND((((I18*T18)/((T18/G18)+U18))*R18), 2)</f>
        <v>154.29</v>
      </c>
      <c r="R18" s="61">
        <v>4</v>
      </c>
      <c r="S18" s="61" t="s">
        <v>5</v>
      </c>
      <c r="T18" s="61">
        <v>27</v>
      </c>
      <c r="U18" s="63">
        <v>5.8</v>
      </c>
      <c r="V18" s="88"/>
      <c r="W18" s="88"/>
      <c r="X18" s="88"/>
      <c r="Y18" s="88"/>
      <c r="Z18" s="88"/>
      <c r="AA18" s="88"/>
      <c r="AB18" s="88"/>
      <c r="AC18" s="88"/>
      <c r="AD18" s="88"/>
    </row>
    <row r="19" spans="1:30" ht="19.5" customHeight="1" thickBot="1" x14ac:dyDescent="0.35">
      <c r="A19" s="88"/>
      <c r="B19" s="178"/>
      <c r="C19" s="88"/>
      <c r="D19" s="65" t="s">
        <v>15</v>
      </c>
      <c r="E19" s="155"/>
      <c r="F19" s="66">
        <v>3000</v>
      </c>
      <c r="G19" s="66">
        <v>4</v>
      </c>
      <c r="H19" s="67">
        <v>22</v>
      </c>
      <c r="I19" s="66">
        <v>22</v>
      </c>
      <c r="J19" s="68"/>
      <c r="K19" s="69">
        <f t="shared" ref="K19" si="13">$G19*H19</f>
        <v>88</v>
      </c>
      <c r="L19" s="66">
        <f t="shared" si="8"/>
        <v>88</v>
      </c>
      <c r="M19" s="68"/>
      <c r="N19" s="71">
        <f t="shared" si="9"/>
        <v>352</v>
      </c>
      <c r="O19" s="66">
        <f t="shared" si="10"/>
        <v>352</v>
      </c>
      <c r="P19" s="66">
        <f t="shared" si="11"/>
        <v>166.04</v>
      </c>
      <c r="Q19" s="68">
        <f t="shared" si="12"/>
        <v>166.04</v>
      </c>
      <c r="R19" s="66">
        <v>4</v>
      </c>
      <c r="S19" s="66" t="s">
        <v>7</v>
      </c>
      <c r="T19" s="66">
        <v>25</v>
      </c>
      <c r="U19" s="68">
        <v>7</v>
      </c>
      <c r="V19" s="88"/>
      <c r="W19" s="88"/>
      <c r="X19" s="88"/>
      <c r="Y19" s="88"/>
      <c r="Z19" s="88"/>
      <c r="AA19" s="88"/>
      <c r="AB19" s="88"/>
      <c r="AC19" s="88"/>
      <c r="AD19" s="88"/>
    </row>
    <row r="20" spans="1:30" ht="19.5" customHeight="1" x14ac:dyDescent="0.3">
      <c r="A20" s="88"/>
      <c r="B20" s="178"/>
      <c r="C20" s="88"/>
      <c r="D20" s="72" t="s">
        <v>52</v>
      </c>
      <c r="E20" s="96">
        <v>1</v>
      </c>
      <c r="F20" s="3">
        <v>3300</v>
      </c>
      <c r="G20" s="3">
        <v>5</v>
      </c>
      <c r="H20" s="112">
        <f>ROUND(H7*0.9,0)</f>
        <v>29</v>
      </c>
      <c r="I20" s="113">
        <f>ROUND(I7*0.9,0)</f>
        <v>29</v>
      </c>
      <c r="J20" s="114">
        <f>ROUND(J7*0.9,0)</f>
        <v>7</v>
      </c>
      <c r="K20" s="100">
        <f t="shared" ref="K20:K25" si="14">$G20*H20</f>
        <v>145</v>
      </c>
      <c r="L20" s="101">
        <f t="shared" ref="L20:M25" si="15">$G20*I20</f>
        <v>145</v>
      </c>
      <c r="M20" s="99">
        <f t="shared" si="15"/>
        <v>35</v>
      </c>
      <c r="N20" s="36">
        <f t="shared" si="9"/>
        <v>290</v>
      </c>
      <c r="O20" s="34">
        <f t="shared" si="10"/>
        <v>290</v>
      </c>
      <c r="P20" s="4">
        <f t="shared" si="11"/>
        <v>183.16</v>
      </c>
      <c r="Q20" s="8">
        <f t="shared" si="12"/>
        <v>183.16</v>
      </c>
      <c r="R20" s="4">
        <v>2</v>
      </c>
      <c r="S20" s="5" t="s">
        <v>5</v>
      </c>
      <c r="T20" s="4">
        <v>30</v>
      </c>
      <c r="U20" s="40">
        <v>3.5</v>
      </c>
      <c r="V20" s="88"/>
      <c r="W20" s="88"/>
      <c r="X20" s="88"/>
      <c r="Y20" s="88"/>
      <c r="Z20" s="88"/>
      <c r="AA20" s="88"/>
      <c r="AB20" s="88"/>
      <c r="AC20" s="88"/>
      <c r="AD20" s="88"/>
    </row>
    <row r="21" spans="1:30" ht="19.5" customHeight="1" x14ac:dyDescent="0.3">
      <c r="A21" s="88"/>
      <c r="B21" s="178"/>
      <c r="C21" s="88"/>
      <c r="D21" s="72" t="s">
        <v>53</v>
      </c>
      <c r="E21" s="96">
        <v>2</v>
      </c>
      <c r="F21" s="3">
        <v>3400</v>
      </c>
      <c r="G21" s="3">
        <v>5</v>
      </c>
      <c r="H21" s="98">
        <f t="shared" ref="H21:J25" si="16">ROUND(H8*0.9,0)</f>
        <v>30</v>
      </c>
      <c r="I21" s="97">
        <f t="shared" si="16"/>
        <v>30</v>
      </c>
      <c r="J21" s="99">
        <f t="shared" si="16"/>
        <v>7</v>
      </c>
      <c r="K21" s="100">
        <f t="shared" si="14"/>
        <v>150</v>
      </c>
      <c r="L21" s="101">
        <f t="shared" si="15"/>
        <v>150</v>
      </c>
      <c r="M21" s="99">
        <f t="shared" si="15"/>
        <v>35</v>
      </c>
      <c r="N21" s="36">
        <f t="shared" si="9"/>
        <v>300</v>
      </c>
      <c r="O21" s="34">
        <f t="shared" si="10"/>
        <v>300</v>
      </c>
      <c r="P21" s="4">
        <f t="shared" si="11"/>
        <v>189.47</v>
      </c>
      <c r="Q21" s="8">
        <f t="shared" si="12"/>
        <v>189.47</v>
      </c>
      <c r="R21" s="4">
        <v>2</v>
      </c>
      <c r="S21" s="5" t="s">
        <v>5</v>
      </c>
      <c r="T21" s="4">
        <v>30</v>
      </c>
      <c r="U21" s="40">
        <v>3.5</v>
      </c>
      <c r="V21" s="88"/>
      <c r="W21" s="88"/>
      <c r="X21" s="88"/>
      <c r="Y21" s="88"/>
      <c r="Z21" s="88"/>
      <c r="AA21" s="88"/>
      <c r="AB21" s="88"/>
      <c r="AC21" s="88"/>
      <c r="AD21" s="88"/>
    </row>
    <row r="22" spans="1:30" ht="19.5" customHeight="1" x14ac:dyDescent="0.3">
      <c r="A22" s="88"/>
      <c r="B22" s="178"/>
      <c r="C22" s="88"/>
      <c r="D22" s="72" t="s">
        <v>54</v>
      </c>
      <c r="E22" s="96" t="s">
        <v>66</v>
      </c>
      <c r="F22" s="3">
        <v>3500</v>
      </c>
      <c r="G22" s="3">
        <v>5</v>
      </c>
      <c r="H22" s="98">
        <f t="shared" si="16"/>
        <v>31</v>
      </c>
      <c r="I22" s="97">
        <f t="shared" si="16"/>
        <v>31</v>
      </c>
      <c r="J22" s="99">
        <f t="shared" si="16"/>
        <v>8</v>
      </c>
      <c r="K22" s="100">
        <f t="shared" si="14"/>
        <v>155</v>
      </c>
      <c r="L22" s="101">
        <f t="shared" si="15"/>
        <v>155</v>
      </c>
      <c r="M22" s="99">
        <f t="shared" si="15"/>
        <v>40</v>
      </c>
      <c r="N22" s="36">
        <f t="shared" si="9"/>
        <v>310</v>
      </c>
      <c r="O22" s="34">
        <f t="shared" si="10"/>
        <v>310</v>
      </c>
      <c r="P22" s="4">
        <f t="shared" si="11"/>
        <v>195.79</v>
      </c>
      <c r="Q22" s="8">
        <f t="shared" si="12"/>
        <v>195.79</v>
      </c>
      <c r="R22" s="4">
        <v>2</v>
      </c>
      <c r="S22" s="5" t="s">
        <v>5</v>
      </c>
      <c r="T22" s="4">
        <v>30</v>
      </c>
      <c r="U22" s="40">
        <v>3.5</v>
      </c>
      <c r="V22" s="88"/>
      <c r="W22" s="88"/>
      <c r="X22" s="88"/>
      <c r="Y22" s="88"/>
      <c r="Z22" s="88"/>
      <c r="AA22" s="88"/>
      <c r="AB22" s="88"/>
      <c r="AC22" s="88"/>
      <c r="AD22" s="88"/>
    </row>
    <row r="23" spans="1:30" ht="19.5" customHeight="1" x14ac:dyDescent="0.3">
      <c r="A23" s="88"/>
      <c r="B23" s="178"/>
      <c r="C23" s="88"/>
      <c r="D23" s="72" t="s">
        <v>55</v>
      </c>
      <c r="E23" s="96">
        <v>4</v>
      </c>
      <c r="F23" s="3">
        <v>3350</v>
      </c>
      <c r="G23" s="3">
        <v>5</v>
      </c>
      <c r="H23" s="98">
        <f t="shared" si="16"/>
        <v>32</v>
      </c>
      <c r="I23" s="97">
        <f t="shared" si="16"/>
        <v>32</v>
      </c>
      <c r="J23" s="99">
        <f t="shared" si="16"/>
        <v>8</v>
      </c>
      <c r="K23" s="100">
        <f t="shared" si="14"/>
        <v>160</v>
      </c>
      <c r="L23" s="101">
        <f t="shared" si="15"/>
        <v>160</v>
      </c>
      <c r="M23" s="99">
        <f t="shared" si="15"/>
        <v>40</v>
      </c>
      <c r="N23" s="36">
        <f t="shared" si="9"/>
        <v>320</v>
      </c>
      <c r="O23" s="34">
        <f t="shared" si="10"/>
        <v>320</v>
      </c>
      <c r="P23" s="4">
        <f t="shared" si="11"/>
        <v>202.11</v>
      </c>
      <c r="Q23" s="8">
        <f t="shared" si="12"/>
        <v>202.11</v>
      </c>
      <c r="R23" s="4">
        <v>2</v>
      </c>
      <c r="S23" s="5" t="s">
        <v>7</v>
      </c>
      <c r="T23" s="4">
        <v>30</v>
      </c>
      <c r="U23" s="40">
        <v>3.5</v>
      </c>
      <c r="V23" s="88"/>
      <c r="W23" s="88"/>
      <c r="X23" s="88"/>
      <c r="Y23" s="88"/>
      <c r="Z23" s="88"/>
      <c r="AA23" s="88"/>
      <c r="AB23" s="88"/>
      <c r="AC23" s="88"/>
      <c r="AD23" s="88"/>
    </row>
    <row r="24" spans="1:30" ht="19.5" customHeight="1" x14ac:dyDescent="0.3">
      <c r="A24" s="88"/>
      <c r="B24" s="178"/>
      <c r="C24" s="88"/>
      <c r="D24" s="72" t="s">
        <v>56</v>
      </c>
      <c r="E24" s="96">
        <v>5</v>
      </c>
      <c r="F24" s="3">
        <v>3450</v>
      </c>
      <c r="G24" s="3">
        <v>5</v>
      </c>
      <c r="H24" s="98">
        <f t="shared" si="16"/>
        <v>34</v>
      </c>
      <c r="I24" s="97">
        <f t="shared" si="16"/>
        <v>34</v>
      </c>
      <c r="J24" s="99">
        <f t="shared" si="16"/>
        <v>9</v>
      </c>
      <c r="K24" s="100">
        <f t="shared" si="14"/>
        <v>170</v>
      </c>
      <c r="L24" s="101">
        <f t="shared" si="15"/>
        <v>170</v>
      </c>
      <c r="M24" s="99">
        <f t="shared" si="15"/>
        <v>45</v>
      </c>
      <c r="N24" s="36">
        <f t="shared" si="9"/>
        <v>340</v>
      </c>
      <c r="O24" s="34">
        <f t="shared" si="10"/>
        <v>340</v>
      </c>
      <c r="P24" s="4">
        <f t="shared" si="11"/>
        <v>214.74</v>
      </c>
      <c r="Q24" s="8">
        <f t="shared" si="12"/>
        <v>214.74</v>
      </c>
      <c r="R24" s="4">
        <v>2</v>
      </c>
      <c r="S24" s="5" t="s">
        <v>7</v>
      </c>
      <c r="T24" s="4">
        <v>30</v>
      </c>
      <c r="U24" s="40">
        <v>3.5</v>
      </c>
      <c r="V24" s="88"/>
      <c r="W24" s="88"/>
      <c r="X24" s="88"/>
      <c r="Y24" s="88"/>
      <c r="Z24" s="88"/>
      <c r="AA24" s="88"/>
      <c r="AB24" s="88"/>
      <c r="AC24" s="88"/>
      <c r="AD24" s="88"/>
    </row>
    <row r="25" spans="1:30" ht="19.5" customHeight="1" thickBot="1" x14ac:dyDescent="0.35">
      <c r="A25" s="88"/>
      <c r="B25" s="178"/>
      <c r="C25" s="88"/>
      <c r="D25" s="73" t="s">
        <v>57</v>
      </c>
      <c r="E25" s="103" t="s">
        <v>67</v>
      </c>
      <c r="F25" s="6">
        <v>3550</v>
      </c>
      <c r="G25" s="6">
        <v>5</v>
      </c>
      <c r="H25" s="105">
        <f t="shared" si="16"/>
        <v>36</v>
      </c>
      <c r="I25" s="104">
        <f t="shared" si="16"/>
        <v>36</v>
      </c>
      <c r="J25" s="106">
        <f t="shared" si="16"/>
        <v>9</v>
      </c>
      <c r="K25" s="107">
        <f t="shared" si="14"/>
        <v>180</v>
      </c>
      <c r="L25" s="108">
        <f t="shared" si="15"/>
        <v>180</v>
      </c>
      <c r="M25" s="106">
        <f t="shared" si="15"/>
        <v>45</v>
      </c>
      <c r="N25" s="37">
        <f t="shared" si="9"/>
        <v>360</v>
      </c>
      <c r="O25" s="35">
        <f t="shared" si="10"/>
        <v>360</v>
      </c>
      <c r="P25" s="7">
        <f t="shared" si="11"/>
        <v>227.37</v>
      </c>
      <c r="Q25" s="9">
        <f t="shared" si="12"/>
        <v>227.37</v>
      </c>
      <c r="R25" s="7">
        <v>2</v>
      </c>
      <c r="S25" s="13" t="s">
        <v>7</v>
      </c>
      <c r="T25" s="7">
        <v>30</v>
      </c>
      <c r="U25" s="41">
        <v>3.5</v>
      </c>
      <c r="V25" s="88"/>
      <c r="W25" s="88"/>
      <c r="X25" s="88"/>
      <c r="Y25" s="88"/>
      <c r="Z25" s="88"/>
      <c r="AA25" s="88"/>
      <c r="AB25" s="88"/>
      <c r="AC25" s="88"/>
      <c r="AD25" s="88"/>
    </row>
    <row r="26" spans="1:30" ht="6" customHeight="1" x14ac:dyDescent="0.25">
      <c r="A26" s="88"/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</row>
    <row r="27" spans="1:30" s="90" customFormat="1" ht="8" customHeight="1" x14ac:dyDescent="0.25"/>
    <row r="28" spans="1:30" ht="6" customHeight="1" thickBot="1" x14ac:dyDescent="0.3">
      <c r="A28" s="89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</row>
    <row r="29" spans="1:30" ht="13" customHeight="1" x14ac:dyDescent="0.3">
      <c r="A29" s="89"/>
      <c r="B29" s="179" t="s">
        <v>77</v>
      </c>
      <c r="C29" s="89"/>
      <c r="D29" s="143" t="s">
        <v>117</v>
      </c>
      <c r="E29" s="153" t="s">
        <v>65</v>
      </c>
      <c r="F29" s="54"/>
      <c r="G29" s="54"/>
      <c r="H29" s="145" t="s">
        <v>26</v>
      </c>
      <c r="I29" s="146"/>
      <c r="J29" s="147"/>
      <c r="K29" s="145" t="s">
        <v>23</v>
      </c>
      <c r="L29" s="146"/>
      <c r="M29" s="147"/>
      <c r="N29" s="145" t="s">
        <v>19</v>
      </c>
      <c r="O29" s="146"/>
      <c r="P29" s="146"/>
      <c r="Q29" s="147"/>
      <c r="R29" s="54"/>
      <c r="S29" s="54"/>
      <c r="T29" s="54"/>
      <c r="U29" s="55"/>
      <c r="V29" s="89"/>
      <c r="W29" s="89"/>
      <c r="X29" s="89"/>
      <c r="Y29" s="89"/>
      <c r="Z29" s="89"/>
      <c r="AA29" s="89"/>
      <c r="AB29" s="89"/>
      <c r="AC29" s="89"/>
      <c r="AD29" s="89"/>
    </row>
    <row r="30" spans="1:30" ht="13.5" customHeight="1" thickBot="1" x14ac:dyDescent="0.35">
      <c r="A30" s="89"/>
      <c r="B30" s="179"/>
      <c r="C30" s="89"/>
      <c r="D30" s="144"/>
      <c r="E30" s="154"/>
      <c r="F30" s="56" t="s">
        <v>1</v>
      </c>
      <c r="G30" s="56" t="s">
        <v>2</v>
      </c>
      <c r="H30" s="57" t="s">
        <v>24</v>
      </c>
      <c r="I30" s="56" t="s">
        <v>25</v>
      </c>
      <c r="J30" s="58" t="s">
        <v>27</v>
      </c>
      <c r="K30" s="57" t="s">
        <v>24</v>
      </c>
      <c r="L30" s="56" t="s">
        <v>25</v>
      </c>
      <c r="M30" s="58" t="s">
        <v>27</v>
      </c>
      <c r="N30" s="57" t="s">
        <v>28</v>
      </c>
      <c r="O30" s="56" t="s">
        <v>29</v>
      </c>
      <c r="P30" s="59" t="s">
        <v>30</v>
      </c>
      <c r="Q30" s="58" t="s">
        <v>31</v>
      </c>
      <c r="R30" s="56" t="s">
        <v>20</v>
      </c>
      <c r="S30" s="56" t="s">
        <v>3</v>
      </c>
      <c r="T30" s="56" t="s">
        <v>21</v>
      </c>
      <c r="U30" s="58" t="s">
        <v>22</v>
      </c>
      <c r="V30" s="89"/>
      <c r="W30" s="89"/>
      <c r="X30" s="89"/>
      <c r="Y30" s="89"/>
      <c r="Z30" s="89"/>
      <c r="AA30" s="89"/>
      <c r="AB30" s="89"/>
      <c r="AC30" s="89"/>
      <c r="AD30" s="89"/>
    </row>
    <row r="31" spans="1:30" ht="19.5" customHeight="1" x14ac:dyDescent="0.3">
      <c r="A31" s="89"/>
      <c r="B31" s="179"/>
      <c r="C31" s="89"/>
      <c r="D31" s="60" t="s">
        <v>14</v>
      </c>
      <c r="E31" s="154"/>
      <c r="F31" s="61">
        <v>3000</v>
      </c>
      <c r="G31" s="61">
        <v>5</v>
      </c>
      <c r="H31" s="62">
        <v>16</v>
      </c>
      <c r="I31" s="61">
        <v>16</v>
      </c>
      <c r="J31" s="63"/>
      <c r="K31" s="64">
        <f>$G31*H31</f>
        <v>80</v>
      </c>
      <c r="L31" s="61">
        <f t="shared" ref="L31:L32" si="17">$G31*I31</f>
        <v>80</v>
      </c>
      <c r="M31" s="63"/>
      <c r="N31" s="70">
        <f t="shared" ref="N31:N38" si="18">R31*K31</f>
        <v>320</v>
      </c>
      <c r="O31" s="61">
        <f t="shared" ref="O31:O38" si="19">R31*L31</f>
        <v>320</v>
      </c>
      <c r="P31" s="61">
        <f t="shared" ref="P31:P38" si="20">ROUND((((H31*T31)/((T31/G31)+U31))*R31), 2)</f>
        <v>154.29</v>
      </c>
      <c r="Q31" s="63">
        <f t="shared" ref="Q31:Q38" si="21">ROUND((((I31*T31)/((T31/G31)+U31))*R31), 2)</f>
        <v>154.29</v>
      </c>
      <c r="R31" s="61">
        <v>4</v>
      </c>
      <c r="S31" s="61" t="s">
        <v>5</v>
      </c>
      <c r="T31" s="61">
        <v>27</v>
      </c>
      <c r="U31" s="63">
        <v>5.8</v>
      </c>
      <c r="V31" s="89"/>
      <c r="W31" s="89"/>
      <c r="X31" s="89"/>
      <c r="Y31" s="89"/>
      <c r="Z31" s="89"/>
      <c r="AA31" s="89"/>
      <c r="AB31" s="89"/>
      <c r="AC31" s="89"/>
      <c r="AD31" s="89"/>
    </row>
    <row r="32" spans="1:30" ht="19.5" customHeight="1" thickBot="1" x14ac:dyDescent="0.35">
      <c r="A32" s="89"/>
      <c r="B32" s="179"/>
      <c r="C32" s="89"/>
      <c r="D32" s="65" t="s">
        <v>15</v>
      </c>
      <c r="E32" s="155"/>
      <c r="F32" s="66">
        <v>3000</v>
      </c>
      <c r="G32" s="66">
        <v>4</v>
      </c>
      <c r="H32" s="67">
        <v>22</v>
      </c>
      <c r="I32" s="66">
        <v>22</v>
      </c>
      <c r="J32" s="68"/>
      <c r="K32" s="69">
        <f t="shared" ref="K32" si="22">$G32*H32</f>
        <v>88</v>
      </c>
      <c r="L32" s="66">
        <f t="shared" si="17"/>
        <v>88</v>
      </c>
      <c r="M32" s="68"/>
      <c r="N32" s="71">
        <f t="shared" si="18"/>
        <v>352</v>
      </c>
      <c r="O32" s="66">
        <f t="shared" si="19"/>
        <v>352</v>
      </c>
      <c r="P32" s="66">
        <f t="shared" si="20"/>
        <v>166.04</v>
      </c>
      <c r="Q32" s="68">
        <f t="shared" si="21"/>
        <v>166.04</v>
      </c>
      <c r="R32" s="66">
        <v>4</v>
      </c>
      <c r="S32" s="66" t="s">
        <v>7</v>
      </c>
      <c r="T32" s="66">
        <v>25</v>
      </c>
      <c r="U32" s="68">
        <v>7</v>
      </c>
      <c r="V32" s="89"/>
      <c r="W32" s="89"/>
      <c r="X32" s="89"/>
      <c r="Y32" s="89"/>
      <c r="Z32" s="89"/>
      <c r="AA32" s="89"/>
      <c r="AB32" s="89"/>
      <c r="AC32" s="89"/>
      <c r="AD32" s="89"/>
    </row>
    <row r="33" spans="1:30" ht="19.5" customHeight="1" x14ac:dyDescent="0.3">
      <c r="A33" s="89"/>
      <c r="B33" s="179"/>
      <c r="C33" s="89"/>
      <c r="D33" s="72" t="s">
        <v>52</v>
      </c>
      <c r="E33" s="96">
        <v>1</v>
      </c>
      <c r="F33" s="3">
        <v>3300</v>
      </c>
      <c r="G33" s="3">
        <v>5</v>
      </c>
      <c r="H33" s="112">
        <f>H7*2</f>
        <v>64</v>
      </c>
      <c r="I33" s="113">
        <f t="shared" ref="I33:J33" si="23">I7*2</f>
        <v>64</v>
      </c>
      <c r="J33" s="114">
        <f t="shared" si="23"/>
        <v>16</v>
      </c>
      <c r="K33" s="115">
        <f t="shared" ref="K33:K38" si="24">$G33*H33</f>
        <v>320</v>
      </c>
      <c r="L33" s="101">
        <f t="shared" ref="L33:M38" si="25">$G33*I33</f>
        <v>320</v>
      </c>
      <c r="M33" s="99">
        <f t="shared" si="25"/>
        <v>80</v>
      </c>
      <c r="N33" s="36">
        <f t="shared" si="18"/>
        <v>640</v>
      </c>
      <c r="O33" s="34">
        <f t="shared" si="19"/>
        <v>640</v>
      </c>
      <c r="P33" s="4">
        <f t="shared" si="20"/>
        <v>404.21</v>
      </c>
      <c r="Q33" s="8">
        <f t="shared" si="21"/>
        <v>404.21</v>
      </c>
      <c r="R33" s="4">
        <v>2</v>
      </c>
      <c r="S33" s="5" t="s">
        <v>5</v>
      </c>
      <c r="T33" s="4">
        <v>30</v>
      </c>
      <c r="U33" s="40">
        <v>3.5</v>
      </c>
      <c r="V33" s="89"/>
      <c r="W33" s="89"/>
      <c r="X33" s="89"/>
      <c r="Y33" s="89"/>
      <c r="Z33" s="89"/>
      <c r="AA33" s="89"/>
      <c r="AB33" s="89"/>
      <c r="AC33" s="89"/>
      <c r="AD33" s="89"/>
    </row>
    <row r="34" spans="1:30" ht="19.5" customHeight="1" x14ac:dyDescent="0.3">
      <c r="A34" s="89"/>
      <c r="B34" s="179"/>
      <c r="C34" s="89"/>
      <c r="D34" s="72" t="s">
        <v>53</v>
      </c>
      <c r="E34" s="96">
        <v>2</v>
      </c>
      <c r="F34" s="3">
        <v>3400</v>
      </c>
      <c r="G34" s="3">
        <v>5</v>
      </c>
      <c r="H34" s="98">
        <f t="shared" ref="H34:J38" si="26">H8*2</f>
        <v>66</v>
      </c>
      <c r="I34" s="97">
        <f t="shared" si="26"/>
        <v>66</v>
      </c>
      <c r="J34" s="99">
        <f t="shared" si="26"/>
        <v>16</v>
      </c>
      <c r="K34" s="115">
        <f t="shared" si="24"/>
        <v>330</v>
      </c>
      <c r="L34" s="101">
        <f t="shared" si="25"/>
        <v>330</v>
      </c>
      <c r="M34" s="99">
        <f t="shared" si="25"/>
        <v>80</v>
      </c>
      <c r="N34" s="36">
        <f t="shared" si="18"/>
        <v>660</v>
      </c>
      <c r="O34" s="34">
        <f t="shared" si="19"/>
        <v>660</v>
      </c>
      <c r="P34" s="4">
        <f t="shared" si="20"/>
        <v>416.84</v>
      </c>
      <c r="Q34" s="8">
        <f t="shared" si="21"/>
        <v>416.84</v>
      </c>
      <c r="R34" s="4">
        <v>2</v>
      </c>
      <c r="S34" s="5" t="s">
        <v>5</v>
      </c>
      <c r="T34" s="4">
        <v>30</v>
      </c>
      <c r="U34" s="40">
        <v>3.5</v>
      </c>
      <c r="V34" s="89"/>
      <c r="W34" s="89"/>
      <c r="X34" s="89"/>
      <c r="Y34" s="89"/>
      <c r="Z34" s="89"/>
      <c r="AA34" s="89"/>
      <c r="AB34" s="89"/>
      <c r="AC34" s="89"/>
      <c r="AD34" s="89"/>
    </row>
    <row r="35" spans="1:30" ht="19.5" customHeight="1" x14ac:dyDescent="0.3">
      <c r="A35" s="89"/>
      <c r="B35" s="179"/>
      <c r="C35" s="89"/>
      <c r="D35" s="72" t="s">
        <v>54</v>
      </c>
      <c r="E35" s="96" t="s">
        <v>66</v>
      </c>
      <c r="F35" s="3">
        <v>3500</v>
      </c>
      <c r="G35" s="3">
        <v>5</v>
      </c>
      <c r="H35" s="98">
        <f t="shared" si="26"/>
        <v>68</v>
      </c>
      <c r="I35" s="97">
        <f t="shared" si="26"/>
        <v>68</v>
      </c>
      <c r="J35" s="99">
        <f t="shared" si="26"/>
        <v>18</v>
      </c>
      <c r="K35" s="115">
        <f t="shared" si="24"/>
        <v>340</v>
      </c>
      <c r="L35" s="101">
        <f t="shared" si="25"/>
        <v>340</v>
      </c>
      <c r="M35" s="99">
        <f t="shared" si="25"/>
        <v>90</v>
      </c>
      <c r="N35" s="36">
        <f t="shared" si="18"/>
        <v>680</v>
      </c>
      <c r="O35" s="34">
        <f t="shared" si="19"/>
        <v>680</v>
      </c>
      <c r="P35" s="4">
        <f t="shared" si="20"/>
        <v>429.47</v>
      </c>
      <c r="Q35" s="8">
        <f t="shared" si="21"/>
        <v>429.47</v>
      </c>
      <c r="R35" s="4">
        <v>2</v>
      </c>
      <c r="S35" s="5" t="s">
        <v>5</v>
      </c>
      <c r="T35" s="4">
        <v>30</v>
      </c>
      <c r="U35" s="40">
        <v>3.5</v>
      </c>
      <c r="V35" s="89"/>
      <c r="W35" s="89"/>
      <c r="X35" s="89"/>
      <c r="Y35" s="89"/>
      <c r="Z35" s="89"/>
      <c r="AA35" s="89"/>
      <c r="AB35" s="89"/>
      <c r="AC35" s="89"/>
      <c r="AD35" s="89"/>
    </row>
    <row r="36" spans="1:30" ht="19.5" customHeight="1" x14ac:dyDescent="0.3">
      <c r="A36" s="89"/>
      <c r="B36" s="179"/>
      <c r="C36" s="89"/>
      <c r="D36" s="72" t="s">
        <v>55</v>
      </c>
      <c r="E36" s="96">
        <v>4</v>
      </c>
      <c r="F36" s="3">
        <v>3350</v>
      </c>
      <c r="G36" s="3">
        <v>5</v>
      </c>
      <c r="H36" s="98">
        <f t="shared" si="26"/>
        <v>72</v>
      </c>
      <c r="I36" s="97">
        <f t="shared" si="26"/>
        <v>72</v>
      </c>
      <c r="J36" s="99">
        <f t="shared" si="26"/>
        <v>18</v>
      </c>
      <c r="K36" s="115">
        <f t="shared" si="24"/>
        <v>360</v>
      </c>
      <c r="L36" s="101">
        <f t="shared" si="25"/>
        <v>360</v>
      </c>
      <c r="M36" s="99">
        <f t="shared" si="25"/>
        <v>90</v>
      </c>
      <c r="N36" s="36">
        <f t="shared" si="18"/>
        <v>720</v>
      </c>
      <c r="O36" s="34">
        <f t="shared" si="19"/>
        <v>720</v>
      </c>
      <c r="P36" s="4">
        <f t="shared" si="20"/>
        <v>454.74</v>
      </c>
      <c r="Q36" s="8">
        <f t="shared" si="21"/>
        <v>454.74</v>
      </c>
      <c r="R36" s="4">
        <v>2</v>
      </c>
      <c r="S36" s="5" t="s">
        <v>7</v>
      </c>
      <c r="T36" s="4">
        <v>30</v>
      </c>
      <c r="U36" s="40">
        <v>3.5</v>
      </c>
      <c r="V36" s="89"/>
      <c r="W36" s="89"/>
      <c r="X36" s="89"/>
      <c r="Y36" s="89"/>
      <c r="Z36" s="89"/>
      <c r="AA36" s="89"/>
      <c r="AB36" s="89"/>
      <c r="AC36" s="89"/>
      <c r="AD36" s="89"/>
    </row>
    <row r="37" spans="1:30" ht="19.5" customHeight="1" x14ac:dyDescent="0.3">
      <c r="A37" s="89"/>
      <c r="B37" s="179"/>
      <c r="C37" s="89"/>
      <c r="D37" s="72" t="s">
        <v>56</v>
      </c>
      <c r="E37" s="96">
        <v>5</v>
      </c>
      <c r="F37" s="3">
        <v>3450</v>
      </c>
      <c r="G37" s="3">
        <v>5</v>
      </c>
      <c r="H37" s="98">
        <f t="shared" si="26"/>
        <v>76</v>
      </c>
      <c r="I37" s="97">
        <f t="shared" si="26"/>
        <v>76</v>
      </c>
      <c r="J37" s="99">
        <f t="shared" si="26"/>
        <v>20</v>
      </c>
      <c r="K37" s="115">
        <f t="shared" si="24"/>
        <v>380</v>
      </c>
      <c r="L37" s="101">
        <f t="shared" si="25"/>
        <v>380</v>
      </c>
      <c r="M37" s="99">
        <f t="shared" si="25"/>
        <v>100</v>
      </c>
      <c r="N37" s="36">
        <f t="shared" si="18"/>
        <v>760</v>
      </c>
      <c r="O37" s="34">
        <f t="shared" si="19"/>
        <v>760</v>
      </c>
      <c r="P37" s="4">
        <f t="shared" si="20"/>
        <v>480</v>
      </c>
      <c r="Q37" s="8">
        <f t="shared" si="21"/>
        <v>480</v>
      </c>
      <c r="R37" s="4">
        <v>2</v>
      </c>
      <c r="S37" s="5" t="s">
        <v>7</v>
      </c>
      <c r="T37" s="4">
        <v>30</v>
      </c>
      <c r="U37" s="40">
        <v>3.5</v>
      </c>
      <c r="V37" s="89"/>
      <c r="W37" s="89"/>
      <c r="X37" s="89"/>
      <c r="Y37" s="89"/>
      <c r="Z37" s="89"/>
      <c r="AA37" s="89"/>
      <c r="AB37" s="89"/>
      <c r="AC37" s="89"/>
      <c r="AD37" s="89"/>
    </row>
    <row r="38" spans="1:30" ht="19.5" customHeight="1" thickBot="1" x14ac:dyDescent="0.35">
      <c r="A38" s="89"/>
      <c r="B38" s="179"/>
      <c r="C38" s="89"/>
      <c r="D38" s="73" t="s">
        <v>57</v>
      </c>
      <c r="E38" s="103" t="s">
        <v>67</v>
      </c>
      <c r="F38" s="6">
        <v>3550</v>
      </c>
      <c r="G38" s="6">
        <v>5</v>
      </c>
      <c r="H38" s="105">
        <f t="shared" si="26"/>
        <v>80</v>
      </c>
      <c r="I38" s="104">
        <f t="shared" si="26"/>
        <v>80</v>
      </c>
      <c r="J38" s="106">
        <f t="shared" si="26"/>
        <v>20</v>
      </c>
      <c r="K38" s="116">
        <f t="shared" si="24"/>
        <v>400</v>
      </c>
      <c r="L38" s="108">
        <f t="shared" si="25"/>
        <v>400</v>
      </c>
      <c r="M38" s="106">
        <f t="shared" si="25"/>
        <v>100</v>
      </c>
      <c r="N38" s="37">
        <f t="shared" si="18"/>
        <v>800</v>
      </c>
      <c r="O38" s="35">
        <f t="shared" si="19"/>
        <v>800</v>
      </c>
      <c r="P38" s="7">
        <f t="shared" si="20"/>
        <v>505.26</v>
      </c>
      <c r="Q38" s="9">
        <f t="shared" si="21"/>
        <v>505.26</v>
      </c>
      <c r="R38" s="7">
        <v>2</v>
      </c>
      <c r="S38" s="13" t="s">
        <v>7</v>
      </c>
      <c r="T38" s="7">
        <v>30</v>
      </c>
      <c r="U38" s="41">
        <v>3.5</v>
      </c>
      <c r="V38" s="89"/>
      <c r="W38" s="89"/>
      <c r="X38" s="89"/>
      <c r="Y38" s="89"/>
      <c r="Z38" s="89"/>
      <c r="AA38" s="89"/>
      <c r="AB38" s="89"/>
      <c r="AC38" s="89"/>
      <c r="AD38" s="89"/>
    </row>
    <row r="39" spans="1:30" ht="6" customHeight="1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</row>
    <row r="40" spans="1:30" ht="8.5" customHeight="1" x14ac:dyDescent="0.25"/>
    <row r="41" spans="1:30" x14ac:dyDescent="0.25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</row>
    <row r="42" spans="1:30" ht="19.5" customHeight="1" x14ac:dyDescent="0.25">
      <c r="A42" s="94"/>
      <c r="B42" s="174" t="s">
        <v>78</v>
      </c>
      <c r="C42" s="174"/>
      <c r="D42" s="174"/>
      <c r="E42" s="94"/>
      <c r="F42" s="175" t="s">
        <v>85</v>
      </c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94"/>
      <c r="W42" s="94"/>
      <c r="X42" s="94"/>
      <c r="Y42" s="94"/>
      <c r="Z42" s="94"/>
      <c r="AA42" s="94"/>
      <c r="AB42" s="94"/>
      <c r="AC42" s="94"/>
      <c r="AD42" s="94"/>
    </row>
    <row r="43" spans="1:30" ht="19.5" customHeight="1" x14ac:dyDescent="0.25">
      <c r="A43" s="94"/>
      <c r="B43" s="174"/>
      <c r="C43" s="174"/>
      <c r="D43" s="174"/>
      <c r="E43" s="94"/>
      <c r="F43" s="175" t="s">
        <v>86</v>
      </c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176"/>
      <c r="V43" s="94"/>
      <c r="W43" s="94"/>
      <c r="X43" s="94"/>
      <c r="Y43" s="94"/>
      <c r="Z43" s="94"/>
      <c r="AA43" s="94"/>
      <c r="AB43" s="94"/>
      <c r="AC43" s="94"/>
      <c r="AD43" s="94"/>
    </row>
    <row r="44" spans="1:30" x14ac:dyDescent="0.25">
      <c r="A44" s="94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</row>
  </sheetData>
  <mergeCells count="21">
    <mergeCell ref="N16:Q16"/>
    <mergeCell ref="B3:B12"/>
    <mergeCell ref="D3:D4"/>
    <mergeCell ref="E3:E6"/>
    <mergeCell ref="H3:J3"/>
    <mergeCell ref="K3:M3"/>
    <mergeCell ref="N3:Q3"/>
    <mergeCell ref="B16:B25"/>
    <mergeCell ref="D16:D17"/>
    <mergeCell ref="E16:E19"/>
    <mergeCell ref="H16:J16"/>
    <mergeCell ref="K16:M16"/>
    <mergeCell ref="B42:D43"/>
    <mergeCell ref="F42:U42"/>
    <mergeCell ref="F43:U43"/>
    <mergeCell ref="B29:B38"/>
    <mergeCell ref="D29:D30"/>
    <mergeCell ref="E29:E32"/>
    <mergeCell ref="H29:J29"/>
    <mergeCell ref="K29:M29"/>
    <mergeCell ref="N29:Q2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A8B63-444D-4F64-B612-48492CDF2B38}">
  <dimension ref="A1:AH44"/>
  <sheetViews>
    <sheetView showGridLines="0" showRowColHeaders="0" zoomScale="95" zoomScaleNormal="95" workbookViewId="0">
      <selection activeCell="D22" sqref="D22"/>
    </sheetView>
  </sheetViews>
  <sheetFormatPr defaultRowHeight="12.5" x14ac:dyDescent="0.25"/>
  <cols>
    <col min="1" max="1" width="3" customWidth="1"/>
    <col min="2" max="2" width="7.7265625" customWidth="1"/>
    <col min="3" max="3" width="1.08984375" customWidth="1"/>
    <col min="4" max="4" width="30" customWidth="1"/>
    <col min="5" max="5" width="6.1796875" customWidth="1"/>
    <col min="6" max="6" width="9.453125" customWidth="1"/>
    <col min="7" max="7" width="9.36328125" customWidth="1"/>
    <col min="10" max="10" width="6" customWidth="1"/>
    <col min="13" max="13" width="6.7265625" customWidth="1"/>
    <col min="14" max="17" width="11.90625" customWidth="1"/>
    <col min="18" max="18" width="7.81640625" customWidth="1"/>
    <col min="19" max="19" width="6.90625" customWidth="1"/>
    <col min="20" max="20" width="7.7265625" customWidth="1"/>
    <col min="21" max="21" width="7.6328125" customWidth="1"/>
  </cols>
  <sheetData>
    <row r="1" spans="1:34" ht="8" customHeight="1" x14ac:dyDescent="0.25"/>
    <row r="2" spans="1:34" ht="6" customHeight="1" thickBot="1" x14ac:dyDescent="0.3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4" ht="15.75" customHeight="1" x14ac:dyDescent="0.3">
      <c r="A3" s="86"/>
      <c r="B3" s="177" t="s">
        <v>75</v>
      </c>
      <c r="C3" s="86"/>
      <c r="D3" s="148" t="s">
        <v>118</v>
      </c>
      <c r="E3" s="156" t="s">
        <v>65</v>
      </c>
      <c r="F3" s="42"/>
      <c r="G3" s="42"/>
      <c r="H3" s="150" t="s">
        <v>26</v>
      </c>
      <c r="I3" s="151"/>
      <c r="J3" s="152"/>
      <c r="K3" s="150" t="s">
        <v>23</v>
      </c>
      <c r="L3" s="151"/>
      <c r="M3" s="152"/>
      <c r="N3" s="150" t="s">
        <v>19</v>
      </c>
      <c r="O3" s="151"/>
      <c r="P3" s="151"/>
      <c r="Q3" s="152"/>
      <c r="R3" s="42"/>
      <c r="S3" s="42"/>
      <c r="T3" s="42"/>
      <c r="U3" s="43"/>
      <c r="V3" s="86"/>
      <c r="W3" s="86"/>
      <c r="X3" s="86"/>
      <c r="Y3" s="86"/>
      <c r="Z3" s="86"/>
      <c r="AA3" s="86"/>
      <c r="AB3" s="86"/>
      <c r="AC3" s="86"/>
      <c r="AD3" s="86"/>
    </row>
    <row r="4" spans="1:34" ht="13.5" customHeight="1" thickBot="1" x14ac:dyDescent="0.35">
      <c r="A4" s="86"/>
      <c r="B4" s="177"/>
      <c r="C4" s="86"/>
      <c r="D4" s="149"/>
      <c r="E4" s="157"/>
      <c r="F4" s="44" t="s">
        <v>1</v>
      </c>
      <c r="G4" s="44" t="s">
        <v>2</v>
      </c>
      <c r="H4" s="45" t="s">
        <v>24</v>
      </c>
      <c r="I4" s="44" t="s">
        <v>25</v>
      </c>
      <c r="J4" s="46" t="s">
        <v>27</v>
      </c>
      <c r="K4" s="45" t="s">
        <v>24</v>
      </c>
      <c r="L4" s="44" t="s">
        <v>25</v>
      </c>
      <c r="M4" s="46" t="s">
        <v>27</v>
      </c>
      <c r="N4" s="45" t="s">
        <v>28</v>
      </c>
      <c r="O4" s="44" t="s">
        <v>29</v>
      </c>
      <c r="P4" s="47" t="s">
        <v>30</v>
      </c>
      <c r="Q4" s="46" t="s">
        <v>31</v>
      </c>
      <c r="R4" s="44" t="s">
        <v>20</v>
      </c>
      <c r="S4" s="44" t="s">
        <v>3</v>
      </c>
      <c r="T4" s="44" t="s">
        <v>21</v>
      </c>
      <c r="U4" s="46" t="s">
        <v>22</v>
      </c>
      <c r="V4" s="87"/>
      <c r="W4" s="87"/>
      <c r="X4" s="87"/>
      <c r="Y4" s="87"/>
      <c r="Z4" s="87"/>
      <c r="AA4" s="87"/>
      <c r="AB4" s="87"/>
      <c r="AC4" s="87"/>
      <c r="AD4" s="87"/>
      <c r="AE4" s="1"/>
      <c r="AF4" s="1"/>
      <c r="AG4" s="1"/>
      <c r="AH4" s="1"/>
    </row>
    <row r="5" spans="1:34" ht="19.5" customHeight="1" x14ac:dyDescent="0.3">
      <c r="A5" s="86"/>
      <c r="B5" s="177"/>
      <c r="C5" s="86"/>
      <c r="D5" s="118" t="s">
        <v>17</v>
      </c>
      <c r="E5" s="157"/>
      <c r="F5" s="61">
        <v>4000</v>
      </c>
      <c r="G5" s="61">
        <v>1.5</v>
      </c>
      <c r="H5" s="62">
        <v>30</v>
      </c>
      <c r="I5" s="61">
        <v>33</v>
      </c>
      <c r="J5" s="63"/>
      <c r="K5" s="64">
        <f>$G5*H5</f>
        <v>45</v>
      </c>
      <c r="L5" s="61">
        <f t="shared" ref="L5:M12" si="0">$G5*I5</f>
        <v>49.5</v>
      </c>
      <c r="M5" s="63"/>
      <c r="N5" s="70">
        <f t="shared" ref="N5:N12" si="1">R5*K5</f>
        <v>90</v>
      </c>
      <c r="O5" s="61">
        <f t="shared" ref="O5:O12" si="2">R5*L5</f>
        <v>99</v>
      </c>
      <c r="P5" s="61">
        <f t="shared" ref="P5:P12" si="3">ROUND((((H5*T5)/((T5/G5)+U5))*R5), 2)</f>
        <v>18.95</v>
      </c>
      <c r="Q5" s="63">
        <f t="shared" ref="Q5:Q12" si="4">ROUND((((I5*T5)/((T5/G5)+U5))*R5), 2)</f>
        <v>20.84</v>
      </c>
      <c r="R5" s="61">
        <v>2</v>
      </c>
      <c r="S5" s="61" t="s">
        <v>12</v>
      </c>
      <c r="T5" s="61">
        <v>8</v>
      </c>
      <c r="U5" s="63">
        <v>20</v>
      </c>
      <c r="V5" s="86"/>
      <c r="W5" s="86"/>
      <c r="X5" s="86"/>
      <c r="Y5" s="86"/>
      <c r="Z5" s="86"/>
      <c r="AA5" s="86"/>
      <c r="AB5" s="86"/>
      <c r="AC5" s="86"/>
      <c r="AD5" s="86"/>
    </row>
    <row r="6" spans="1:34" ht="19.5" customHeight="1" thickBot="1" x14ac:dyDescent="0.35">
      <c r="A6" s="86"/>
      <c r="B6" s="177"/>
      <c r="C6" s="86"/>
      <c r="D6" s="65" t="s">
        <v>18</v>
      </c>
      <c r="E6" s="158"/>
      <c r="F6" s="66">
        <v>4000</v>
      </c>
      <c r="G6" s="66">
        <v>1</v>
      </c>
      <c r="H6" s="67">
        <v>264</v>
      </c>
      <c r="I6" s="66">
        <v>264</v>
      </c>
      <c r="J6" s="68"/>
      <c r="K6" s="69">
        <f t="shared" ref="K6:K12" si="5">$G6*H6</f>
        <v>264</v>
      </c>
      <c r="L6" s="66">
        <f t="shared" si="0"/>
        <v>264</v>
      </c>
      <c r="M6" s="68"/>
      <c r="N6" s="71">
        <f t="shared" si="1"/>
        <v>792</v>
      </c>
      <c r="O6" s="66">
        <f t="shared" si="2"/>
        <v>792</v>
      </c>
      <c r="P6" s="66">
        <f t="shared" si="3"/>
        <v>72</v>
      </c>
      <c r="Q6" s="68">
        <f t="shared" si="4"/>
        <v>72</v>
      </c>
      <c r="R6" s="66">
        <v>3</v>
      </c>
      <c r="S6" s="66" t="s">
        <v>7</v>
      </c>
      <c r="T6" s="66">
        <v>2</v>
      </c>
      <c r="U6" s="68">
        <v>20</v>
      </c>
      <c r="V6" s="86"/>
      <c r="W6" s="86"/>
      <c r="X6" s="86"/>
      <c r="Y6" s="86"/>
      <c r="Z6" s="86"/>
      <c r="AA6" s="86"/>
      <c r="AB6" s="86"/>
      <c r="AC6" s="86"/>
      <c r="AD6" s="86"/>
    </row>
    <row r="7" spans="1:34" ht="19.5" customHeight="1" x14ac:dyDescent="0.3">
      <c r="A7" s="86"/>
      <c r="B7" s="177"/>
      <c r="C7" s="86"/>
      <c r="D7" s="72" t="s">
        <v>58</v>
      </c>
      <c r="E7" s="74">
        <v>1</v>
      </c>
      <c r="F7" s="3">
        <v>4200</v>
      </c>
      <c r="G7" s="3">
        <v>2</v>
      </c>
      <c r="H7" s="11">
        <v>430</v>
      </c>
      <c r="I7" s="4">
        <f>ROUNDUP(H7/2,0)</f>
        <v>215</v>
      </c>
      <c r="J7" s="76">
        <f>ROUND($I7*0.33,0)</f>
        <v>71</v>
      </c>
      <c r="K7" s="38">
        <f t="shared" si="5"/>
        <v>860</v>
      </c>
      <c r="L7" s="4">
        <f t="shared" si="0"/>
        <v>430</v>
      </c>
      <c r="M7" s="76">
        <f t="shared" si="0"/>
        <v>142</v>
      </c>
      <c r="N7" s="36">
        <f t="shared" si="1"/>
        <v>860</v>
      </c>
      <c r="O7" s="4">
        <f t="shared" si="2"/>
        <v>430</v>
      </c>
      <c r="P7" s="4">
        <f t="shared" si="3"/>
        <v>172</v>
      </c>
      <c r="Q7" s="8">
        <f t="shared" si="4"/>
        <v>86</v>
      </c>
      <c r="R7" s="4">
        <v>1</v>
      </c>
      <c r="S7" s="5" t="s">
        <v>5</v>
      </c>
      <c r="T7" s="4">
        <v>5</v>
      </c>
      <c r="U7" s="40">
        <v>10</v>
      </c>
      <c r="V7" s="86"/>
      <c r="W7" s="86"/>
      <c r="X7" s="86"/>
      <c r="Y7" s="86"/>
      <c r="Z7" s="86"/>
      <c r="AA7" s="86"/>
      <c r="AB7" s="86"/>
      <c r="AC7" s="86"/>
      <c r="AD7" s="86"/>
    </row>
    <row r="8" spans="1:34" ht="19.5" customHeight="1" x14ac:dyDescent="0.3">
      <c r="A8" s="86"/>
      <c r="B8" s="177"/>
      <c r="C8" s="86"/>
      <c r="D8" s="72" t="s">
        <v>59</v>
      </c>
      <c r="E8" s="74">
        <v>2</v>
      </c>
      <c r="F8" s="3">
        <v>4300</v>
      </c>
      <c r="G8" s="3">
        <v>2</v>
      </c>
      <c r="H8" s="11">
        <v>440</v>
      </c>
      <c r="I8" s="4">
        <f t="shared" ref="I8:I12" si="6">ROUNDUP(H8/2,0)</f>
        <v>220</v>
      </c>
      <c r="J8" s="76">
        <f t="shared" ref="J8:J12" si="7">ROUND($I8*0.33,0)</f>
        <v>73</v>
      </c>
      <c r="K8" s="38">
        <f t="shared" si="5"/>
        <v>880</v>
      </c>
      <c r="L8" s="4">
        <f t="shared" si="0"/>
        <v>440</v>
      </c>
      <c r="M8" s="76">
        <f t="shared" si="0"/>
        <v>146</v>
      </c>
      <c r="N8" s="36">
        <f t="shared" si="1"/>
        <v>880</v>
      </c>
      <c r="O8" s="4">
        <f t="shared" si="2"/>
        <v>440</v>
      </c>
      <c r="P8" s="4">
        <f t="shared" si="3"/>
        <v>176</v>
      </c>
      <c r="Q8" s="8">
        <f t="shared" si="4"/>
        <v>88</v>
      </c>
      <c r="R8" s="4">
        <v>1</v>
      </c>
      <c r="S8" s="5" t="s">
        <v>5</v>
      </c>
      <c r="T8" s="4">
        <v>5</v>
      </c>
      <c r="U8" s="40">
        <v>10</v>
      </c>
      <c r="V8" s="86"/>
      <c r="W8" s="86"/>
      <c r="X8" s="86"/>
      <c r="Y8" s="86"/>
      <c r="Z8" s="86"/>
      <c r="AA8" s="86"/>
      <c r="AB8" s="86"/>
      <c r="AC8" s="86"/>
      <c r="AD8" s="86"/>
    </row>
    <row r="9" spans="1:34" ht="19.5" customHeight="1" x14ac:dyDescent="0.3">
      <c r="A9" s="86"/>
      <c r="B9" s="177"/>
      <c r="C9" s="86"/>
      <c r="D9" s="72" t="s">
        <v>60</v>
      </c>
      <c r="E9" s="74" t="s">
        <v>66</v>
      </c>
      <c r="F9" s="3">
        <v>4400</v>
      </c>
      <c r="G9" s="3">
        <v>2</v>
      </c>
      <c r="H9" s="11">
        <v>450</v>
      </c>
      <c r="I9" s="4">
        <f t="shared" si="6"/>
        <v>225</v>
      </c>
      <c r="J9" s="76">
        <f t="shared" si="7"/>
        <v>74</v>
      </c>
      <c r="K9" s="38">
        <f t="shared" si="5"/>
        <v>900</v>
      </c>
      <c r="L9" s="4">
        <f t="shared" si="0"/>
        <v>450</v>
      </c>
      <c r="M9" s="76">
        <f t="shared" si="0"/>
        <v>148</v>
      </c>
      <c r="N9" s="36">
        <f t="shared" si="1"/>
        <v>900</v>
      </c>
      <c r="O9" s="4">
        <f t="shared" si="2"/>
        <v>450</v>
      </c>
      <c r="P9" s="4">
        <f t="shared" si="3"/>
        <v>180</v>
      </c>
      <c r="Q9" s="8">
        <f t="shared" si="4"/>
        <v>90</v>
      </c>
      <c r="R9" s="4">
        <v>1</v>
      </c>
      <c r="S9" s="5" t="s">
        <v>5</v>
      </c>
      <c r="T9" s="4">
        <v>5</v>
      </c>
      <c r="U9" s="40">
        <v>10</v>
      </c>
      <c r="V9" s="86"/>
      <c r="W9" s="86"/>
      <c r="X9" s="86"/>
      <c r="Y9" s="86"/>
      <c r="Z9" s="86"/>
      <c r="AA9" s="86"/>
      <c r="AB9" s="86"/>
      <c r="AC9" s="86"/>
      <c r="AD9" s="86"/>
    </row>
    <row r="10" spans="1:34" ht="19.5" customHeight="1" x14ac:dyDescent="0.3">
      <c r="A10" s="86"/>
      <c r="B10" s="177"/>
      <c r="C10" s="86"/>
      <c r="D10" s="72" t="s">
        <v>61</v>
      </c>
      <c r="E10" s="74">
        <v>4</v>
      </c>
      <c r="F10" s="3">
        <v>4250</v>
      </c>
      <c r="G10" s="3">
        <v>2</v>
      </c>
      <c r="H10" s="11">
        <v>460</v>
      </c>
      <c r="I10" s="4">
        <f t="shared" si="6"/>
        <v>230</v>
      </c>
      <c r="J10" s="76">
        <f t="shared" si="7"/>
        <v>76</v>
      </c>
      <c r="K10" s="38">
        <f t="shared" si="5"/>
        <v>920</v>
      </c>
      <c r="L10" s="4">
        <f t="shared" si="0"/>
        <v>460</v>
      </c>
      <c r="M10" s="76">
        <f t="shared" si="0"/>
        <v>152</v>
      </c>
      <c r="N10" s="36">
        <f t="shared" si="1"/>
        <v>920</v>
      </c>
      <c r="O10" s="4">
        <f t="shared" si="2"/>
        <v>460</v>
      </c>
      <c r="P10" s="4">
        <f t="shared" si="3"/>
        <v>219.05</v>
      </c>
      <c r="Q10" s="8">
        <f t="shared" si="4"/>
        <v>109.52</v>
      </c>
      <c r="R10" s="4">
        <v>1</v>
      </c>
      <c r="S10" s="5" t="s">
        <v>7</v>
      </c>
      <c r="T10" s="4">
        <v>5</v>
      </c>
      <c r="U10" s="40">
        <v>8</v>
      </c>
      <c r="V10" s="86"/>
      <c r="W10" s="86"/>
      <c r="X10" s="86"/>
      <c r="Y10" s="86"/>
      <c r="Z10" s="86"/>
      <c r="AA10" s="86"/>
      <c r="AB10" s="86"/>
      <c r="AC10" s="86"/>
      <c r="AD10" s="86"/>
    </row>
    <row r="11" spans="1:34" ht="19.5" customHeight="1" x14ac:dyDescent="0.3">
      <c r="A11" s="86"/>
      <c r="B11" s="177"/>
      <c r="C11" s="86"/>
      <c r="D11" s="72" t="s">
        <v>62</v>
      </c>
      <c r="E11" s="74">
        <v>5</v>
      </c>
      <c r="F11" s="3">
        <v>4350</v>
      </c>
      <c r="G11" s="3">
        <v>2</v>
      </c>
      <c r="H11" s="11">
        <v>475</v>
      </c>
      <c r="I11" s="4">
        <f t="shared" si="6"/>
        <v>238</v>
      </c>
      <c r="J11" s="76">
        <f t="shared" si="7"/>
        <v>79</v>
      </c>
      <c r="K11" s="38">
        <f t="shared" si="5"/>
        <v>950</v>
      </c>
      <c r="L11" s="4">
        <f t="shared" si="0"/>
        <v>476</v>
      </c>
      <c r="M11" s="76">
        <f t="shared" si="0"/>
        <v>158</v>
      </c>
      <c r="N11" s="36">
        <f t="shared" si="1"/>
        <v>950</v>
      </c>
      <c r="O11" s="4">
        <f t="shared" si="2"/>
        <v>476</v>
      </c>
      <c r="P11" s="4">
        <f t="shared" si="3"/>
        <v>226.19</v>
      </c>
      <c r="Q11" s="8">
        <f t="shared" si="4"/>
        <v>113.33</v>
      </c>
      <c r="R11" s="4">
        <v>1</v>
      </c>
      <c r="S11" s="5" t="s">
        <v>7</v>
      </c>
      <c r="T11" s="4">
        <v>5</v>
      </c>
      <c r="U11" s="40">
        <v>8</v>
      </c>
      <c r="V11" s="86"/>
      <c r="W11" s="86"/>
      <c r="X11" s="86"/>
      <c r="Y11" s="86"/>
      <c r="Z11" s="86"/>
      <c r="AA11" s="86"/>
      <c r="AB11" s="86"/>
      <c r="AC11" s="86"/>
      <c r="AD11" s="86"/>
    </row>
    <row r="12" spans="1:34" ht="19.5" customHeight="1" thickBot="1" x14ac:dyDescent="0.35">
      <c r="A12" s="86"/>
      <c r="B12" s="177"/>
      <c r="C12" s="86"/>
      <c r="D12" s="73" t="s">
        <v>63</v>
      </c>
      <c r="E12" s="75" t="s">
        <v>67</v>
      </c>
      <c r="F12" s="6">
        <v>4450</v>
      </c>
      <c r="G12" s="6">
        <v>2</v>
      </c>
      <c r="H12" s="12">
        <v>490</v>
      </c>
      <c r="I12" s="7">
        <f t="shared" si="6"/>
        <v>245</v>
      </c>
      <c r="J12" s="77">
        <f t="shared" si="7"/>
        <v>81</v>
      </c>
      <c r="K12" s="39">
        <f t="shared" si="5"/>
        <v>980</v>
      </c>
      <c r="L12" s="7">
        <f t="shared" si="0"/>
        <v>490</v>
      </c>
      <c r="M12" s="77">
        <f t="shared" si="0"/>
        <v>162</v>
      </c>
      <c r="N12" s="37">
        <f t="shared" si="1"/>
        <v>980</v>
      </c>
      <c r="O12" s="7">
        <f t="shared" si="2"/>
        <v>490</v>
      </c>
      <c r="P12" s="7">
        <f t="shared" si="3"/>
        <v>233.33</v>
      </c>
      <c r="Q12" s="9">
        <f t="shared" si="4"/>
        <v>116.67</v>
      </c>
      <c r="R12" s="7">
        <v>1</v>
      </c>
      <c r="S12" s="13" t="s">
        <v>7</v>
      </c>
      <c r="T12" s="7">
        <v>5</v>
      </c>
      <c r="U12" s="41">
        <v>8</v>
      </c>
      <c r="V12" s="86"/>
      <c r="W12" s="86"/>
      <c r="X12" s="86"/>
      <c r="Y12" s="86"/>
      <c r="Z12" s="86"/>
      <c r="AA12" s="86"/>
      <c r="AB12" s="86"/>
      <c r="AC12" s="86"/>
      <c r="AD12" s="86"/>
    </row>
    <row r="13" spans="1:34" ht="6" customHeight="1" x14ac:dyDescent="0.25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4" s="90" customFormat="1" ht="8" customHeight="1" x14ac:dyDescent="0.25"/>
    <row r="15" spans="1:34" ht="6" customHeight="1" thickBot="1" x14ac:dyDescent="0.3">
      <c r="A15" s="88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</row>
    <row r="16" spans="1:34" ht="13" customHeight="1" x14ac:dyDescent="0.3">
      <c r="A16" s="88"/>
      <c r="B16" s="178" t="s">
        <v>76</v>
      </c>
      <c r="C16" s="88"/>
      <c r="D16" s="148" t="s">
        <v>118</v>
      </c>
      <c r="E16" s="156" t="s">
        <v>65</v>
      </c>
      <c r="F16" s="42"/>
      <c r="G16" s="42"/>
      <c r="H16" s="150" t="s">
        <v>26</v>
      </c>
      <c r="I16" s="151"/>
      <c r="J16" s="152"/>
      <c r="K16" s="150" t="s">
        <v>23</v>
      </c>
      <c r="L16" s="151"/>
      <c r="M16" s="152"/>
      <c r="N16" s="150" t="s">
        <v>19</v>
      </c>
      <c r="O16" s="151"/>
      <c r="P16" s="151"/>
      <c r="Q16" s="152"/>
      <c r="R16" s="42"/>
      <c r="S16" s="42"/>
      <c r="T16" s="42"/>
      <c r="U16" s="43"/>
      <c r="V16" s="88"/>
      <c r="W16" s="88"/>
      <c r="X16" s="88"/>
      <c r="Y16" s="88"/>
      <c r="Z16" s="88"/>
      <c r="AA16" s="88"/>
      <c r="AB16" s="88"/>
      <c r="AC16" s="88"/>
      <c r="AD16" s="88"/>
    </row>
    <row r="17" spans="1:30" ht="13.5" customHeight="1" thickBot="1" x14ac:dyDescent="0.35">
      <c r="A17" s="88"/>
      <c r="B17" s="178"/>
      <c r="C17" s="88"/>
      <c r="D17" s="149"/>
      <c r="E17" s="157"/>
      <c r="F17" s="44" t="s">
        <v>1</v>
      </c>
      <c r="G17" s="44" t="s">
        <v>2</v>
      </c>
      <c r="H17" s="45" t="s">
        <v>24</v>
      </c>
      <c r="I17" s="44" t="s">
        <v>25</v>
      </c>
      <c r="J17" s="46" t="s">
        <v>27</v>
      </c>
      <c r="K17" s="45" t="s">
        <v>24</v>
      </c>
      <c r="L17" s="44" t="s">
        <v>25</v>
      </c>
      <c r="M17" s="46" t="s">
        <v>27</v>
      </c>
      <c r="N17" s="45" t="s">
        <v>28</v>
      </c>
      <c r="O17" s="44" t="s">
        <v>29</v>
      </c>
      <c r="P17" s="47" t="s">
        <v>30</v>
      </c>
      <c r="Q17" s="46" t="s">
        <v>31</v>
      </c>
      <c r="R17" s="44" t="s">
        <v>20</v>
      </c>
      <c r="S17" s="44" t="s">
        <v>3</v>
      </c>
      <c r="T17" s="44" t="s">
        <v>21</v>
      </c>
      <c r="U17" s="46" t="s">
        <v>22</v>
      </c>
      <c r="V17" s="88"/>
      <c r="W17" s="88"/>
      <c r="X17" s="88"/>
      <c r="Y17" s="88"/>
      <c r="Z17" s="88"/>
      <c r="AA17" s="88"/>
      <c r="AB17" s="88"/>
      <c r="AC17" s="88"/>
      <c r="AD17" s="88"/>
    </row>
    <row r="18" spans="1:30" ht="19.5" customHeight="1" x14ac:dyDescent="0.3">
      <c r="A18" s="88"/>
      <c r="B18" s="178"/>
      <c r="C18" s="88"/>
      <c r="D18" s="118" t="s">
        <v>17</v>
      </c>
      <c r="E18" s="157"/>
      <c r="F18" s="61">
        <v>4000</v>
      </c>
      <c r="G18" s="61">
        <v>1.5</v>
      </c>
      <c r="H18" s="62">
        <v>30</v>
      </c>
      <c r="I18" s="61">
        <v>33</v>
      </c>
      <c r="J18" s="63"/>
      <c r="K18" s="64">
        <f>$G18*H18</f>
        <v>45</v>
      </c>
      <c r="L18" s="61">
        <f t="shared" ref="L18:L19" si="8">$G18*I18</f>
        <v>49.5</v>
      </c>
      <c r="M18" s="63"/>
      <c r="N18" s="70">
        <f t="shared" ref="N18:N25" si="9">R18*K18</f>
        <v>90</v>
      </c>
      <c r="O18" s="61">
        <f t="shared" ref="O18:O25" si="10">R18*L18</f>
        <v>99</v>
      </c>
      <c r="P18" s="61">
        <f t="shared" ref="P18:P25" si="11">ROUND((((H18*T18)/((T18/G18)+U18))*R18), 2)</f>
        <v>18.95</v>
      </c>
      <c r="Q18" s="63">
        <f t="shared" ref="Q18:Q25" si="12">ROUND((((I18*T18)/((T18/G18)+U18))*R18), 2)</f>
        <v>20.84</v>
      </c>
      <c r="R18" s="61">
        <v>2</v>
      </c>
      <c r="S18" s="61" t="s">
        <v>12</v>
      </c>
      <c r="T18" s="61">
        <v>8</v>
      </c>
      <c r="U18" s="63">
        <v>20</v>
      </c>
      <c r="V18" s="88"/>
      <c r="W18" s="88"/>
      <c r="X18" s="88"/>
      <c r="Y18" s="88"/>
      <c r="Z18" s="88"/>
      <c r="AA18" s="88"/>
      <c r="AB18" s="88"/>
      <c r="AC18" s="88"/>
      <c r="AD18" s="88"/>
    </row>
    <row r="19" spans="1:30" ht="19.5" customHeight="1" thickBot="1" x14ac:dyDescent="0.35">
      <c r="A19" s="88"/>
      <c r="B19" s="178"/>
      <c r="C19" s="88"/>
      <c r="D19" s="65" t="s">
        <v>18</v>
      </c>
      <c r="E19" s="158"/>
      <c r="F19" s="66">
        <v>4000</v>
      </c>
      <c r="G19" s="66">
        <v>1</v>
      </c>
      <c r="H19" s="67">
        <v>264</v>
      </c>
      <c r="I19" s="66">
        <v>264</v>
      </c>
      <c r="J19" s="68"/>
      <c r="K19" s="69">
        <f t="shared" ref="K19" si="13">$G19*H19</f>
        <v>264</v>
      </c>
      <c r="L19" s="66">
        <f t="shared" si="8"/>
        <v>264</v>
      </c>
      <c r="M19" s="68"/>
      <c r="N19" s="71">
        <f t="shared" si="9"/>
        <v>792</v>
      </c>
      <c r="O19" s="66">
        <f t="shared" si="10"/>
        <v>792</v>
      </c>
      <c r="P19" s="66">
        <f t="shared" si="11"/>
        <v>72</v>
      </c>
      <c r="Q19" s="68">
        <f t="shared" si="12"/>
        <v>72</v>
      </c>
      <c r="R19" s="66">
        <v>3</v>
      </c>
      <c r="S19" s="66" t="s">
        <v>7</v>
      </c>
      <c r="T19" s="66">
        <v>2</v>
      </c>
      <c r="U19" s="68">
        <v>20</v>
      </c>
      <c r="V19" s="88"/>
      <c r="W19" s="88"/>
      <c r="X19" s="88"/>
      <c r="Y19" s="88"/>
      <c r="Z19" s="88"/>
      <c r="AA19" s="88"/>
      <c r="AB19" s="88"/>
      <c r="AC19" s="88"/>
      <c r="AD19" s="88"/>
    </row>
    <row r="20" spans="1:30" ht="19.5" customHeight="1" x14ac:dyDescent="0.3">
      <c r="A20" s="88"/>
      <c r="B20" s="178"/>
      <c r="C20" s="88"/>
      <c r="D20" s="72" t="s">
        <v>58</v>
      </c>
      <c r="E20" s="96">
        <v>1</v>
      </c>
      <c r="F20" s="3">
        <v>4200</v>
      </c>
      <c r="G20" s="3">
        <v>2</v>
      </c>
      <c r="H20" s="112">
        <f>ROUND(H7*0.9,0)</f>
        <v>387</v>
      </c>
      <c r="I20" s="113">
        <f>ROUND(I7*0.9,0)</f>
        <v>194</v>
      </c>
      <c r="J20" s="114">
        <f>ROUND(J7*0.9,0)</f>
        <v>64</v>
      </c>
      <c r="K20" s="100">
        <f t="shared" ref="K20:K25" si="14">$G20*H20</f>
        <v>774</v>
      </c>
      <c r="L20" s="101">
        <f t="shared" ref="L20:M25" si="15">$G20*I20</f>
        <v>388</v>
      </c>
      <c r="M20" s="99">
        <f t="shared" si="15"/>
        <v>128</v>
      </c>
      <c r="N20" s="36">
        <f t="shared" si="9"/>
        <v>774</v>
      </c>
      <c r="O20" s="4">
        <f t="shared" si="10"/>
        <v>388</v>
      </c>
      <c r="P20" s="4">
        <f t="shared" si="11"/>
        <v>154.80000000000001</v>
      </c>
      <c r="Q20" s="8">
        <f t="shared" si="12"/>
        <v>77.599999999999994</v>
      </c>
      <c r="R20" s="4">
        <v>1</v>
      </c>
      <c r="S20" s="5" t="s">
        <v>5</v>
      </c>
      <c r="T20" s="4">
        <v>5</v>
      </c>
      <c r="U20" s="40">
        <v>10</v>
      </c>
      <c r="V20" s="88"/>
      <c r="W20" s="88"/>
      <c r="X20" s="88"/>
      <c r="Y20" s="88"/>
      <c r="Z20" s="88"/>
      <c r="AA20" s="88"/>
      <c r="AB20" s="88"/>
      <c r="AC20" s="88"/>
      <c r="AD20" s="88"/>
    </row>
    <row r="21" spans="1:30" ht="19.5" customHeight="1" x14ac:dyDescent="0.3">
      <c r="A21" s="88"/>
      <c r="B21" s="178"/>
      <c r="C21" s="88"/>
      <c r="D21" s="72" t="s">
        <v>59</v>
      </c>
      <c r="E21" s="96">
        <v>2</v>
      </c>
      <c r="F21" s="3">
        <v>4300</v>
      </c>
      <c r="G21" s="3">
        <v>2</v>
      </c>
      <c r="H21" s="98">
        <f t="shared" ref="H21:J25" si="16">ROUND(H8*0.9,0)</f>
        <v>396</v>
      </c>
      <c r="I21" s="97">
        <f t="shared" si="16"/>
        <v>198</v>
      </c>
      <c r="J21" s="99">
        <f t="shared" si="16"/>
        <v>66</v>
      </c>
      <c r="K21" s="100">
        <f t="shared" si="14"/>
        <v>792</v>
      </c>
      <c r="L21" s="101">
        <f t="shared" si="15"/>
        <v>396</v>
      </c>
      <c r="M21" s="99">
        <f t="shared" si="15"/>
        <v>132</v>
      </c>
      <c r="N21" s="36">
        <f t="shared" si="9"/>
        <v>792</v>
      </c>
      <c r="O21" s="4">
        <f t="shared" si="10"/>
        <v>396</v>
      </c>
      <c r="P21" s="4">
        <f t="shared" si="11"/>
        <v>158.4</v>
      </c>
      <c r="Q21" s="8">
        <f t="shared" si="12"/>
        <v>79.2</v>
      </c>
      <c r="R21" s="4">
        <v>1</v>
      </c>
      <c r="S21" s="5" t="s">
        <v>5</v>
      </c>
      <c r="T21" s="4">
        <v>5</v>
      </c>
      <c r="U21" s="40">
        <v>10</v>
      </c>
      <c r="V21" s="88"/>
      <c r="W21" s="88"/>
      <c r="X21" s="88"/>
      <c r="Y21" s="88"/>
      <c r="Z21" s="88"/>
      <c r="AA21" s="88"/>
      <c r="AB21" s="88"/>
      <c r="AC21" s="88"/>
      <c r="AD21" s="88"/>
    </row>
    <row r="22" spans="1:30" ht="19.5" customHeight="1" x14ac:dyDescent="0.3">
      <c r="A22" s="88"/>
      <c r="B22" s="178"/>
      <c r="C22" s="88"/>
      <c r="D22" s="72" t="s">
        <v>60</v>
      </c>
      <c r="E22" s="96" t="s">
        <v>66</v>
      </c>
      <c r="F22" s="3">
        <v>4400</v>
      </c>
      <c r="G22" s="3">
        <v>2</v>
      </c>
      <c r="H22" s="98">
        <f t="shared" si="16"/>
        <v>405</v>
      </c>
      <c r="I22" s="97">
        <f t="shared" si="16"/>
        <v>203</v>
      </c>
      <c r="J22" s="99">
        <f t="shared" si="16"/>
        <v>67</v>
      </c>
      <c r="K22" s="100">
        <f t="shared" si="14"/>
        <v>810</v>
      </c>
      <c r="L22" s="101">
        <f t="shared" si="15"/>
        <v>406</v>
      </c>
      <c r="M22" s="99">
        <f t="shared" si="15"/>
        <v>134</v>
      </c>
      <c r="N22" s="36">
        <f t="shared" si="9"/>
        <v>810</v>
      </c>
      <c r="O22" s="4">
        <f t="shared" si="10"/>
        <v>406</v>
      </c>
      <c r="P22" s="4">
        <f t="shared" si="11"/>
        <v>162</v>
      </c>
      <c r="Q22" s="8">
        <f t="shared" si="12"/>
        <v>81.2</v>
      </c>
      <c r="R22" s="4">
        <v>1</v>
      </c>
      <c r="S22" s="5" t="s">
        <v>5</v>
      </c>
      <c r="T22" s="4">
        <v>5</v>
      </c>
      <c r="U22" s="40">
        <v>10</v>
      </c>
      <c r="V22" s="88"/>
      <c r="W22" s="88"/>
      <c r="X22" s="88"/>
      <c r="Y22" s="88"/>
      <c r="Z22" s="88"/>
      <c r="AA22" s="88"/>
      <c r="AB22" s="88"/>
      <c r="AC22" s="88"/>
      <c r="AD22" s="88"/>
    </row>
    <row r="23" spans="1:30" ht="19.5" customHeight="1" x14ac:dyDescent="0.3">
      <c r="A23" s="88"/>
      <c r="B23" s="178"/>
      <c r="C23" s="88"/>
      <c r="D23" s="72" t="s">
        <v>61</v>
      </c>
      <c r="E23" s="96">
        <v>4</v>
      </c>
      <c r="F23" s="3">
        <v>4250</v>
      </c>
      <c r="G23" s="3">
        <v>2</v>
      </c>
      <c r="H23" s="98">
        <f t="shared" si="16"/>
        <v>414</v>
      </c>
      <c r="I23" s="97">
        <f t="shared" si="16"/>
        <v>207</v>
      </c>
      <c r="J23" s="99">
        <f t="shared" si="16"/>
        <v>68</v>
      </c>
      <c r="K23" s="100">
        <f t="shared" si="14"/>
        <v>828</v>
      </c>
      <c r="L23" s="101">
        <f t="shared" si="15"/>
        <v>414</v>
      </c>
      <c r="M23" s="99">
        <f t="shared" si="15"/>
        <v>136</v>
      </c>
      <c r="N23" s="36">
        <f t="shared" si="9"/>
        <v>828</v>
      </c>
      <c r="O23" s="4">
        <f t="shared" si="10"/>
        <v>414</v>
      </c>
      <c r="P23" s="4">
        <f t="shared" si="11"/>
        <v>197.14</v>
      </c>
      <c r="Q23" s="8">
        <f t="shared" si="12"/>
        <v>98.57</v>
      </c>
      <c r="R23" s="4">
        <v>1</v>
      </c>
      <c r="S23" s="5" t="s">
        <v>7</v>
      </c>
      <c r="T23" s="4">
        <v>5</v>
      </c>
      <c r="U23" s="40">
        <v>8</v>
      </c>
      <c r="V23" s="88"/>
      <c r="W23" s="88"/>
      <c r="X23" s="88"/>
      <c r="Y23" s="88"/>
      <c r="Z23" s="88"/>
      <c r="AA23" s="88"/>
      <c r="AB23" s="88"/>
      <c r="AC23" s="88"/>
      <c r="AD23" s="88"/>
    </row>
    <row r="24" spans="1:30" ht="19.5" customHeight="1" x14ac:dyDescent="0.3">
      <c r="A24" s="88"/>
      <c r="B24" s="178"/>
      <c r="C24" s="88"/>
      <c r="D24" s="72" t="s">
        <v>62</v>
      </c>
      <c r="E24" s="96">
        <v>5</v>
      </c>
      <c r="F24" s="3">
        <v>4350</v>
      </c>
      <c r="G24" s="3">
        <v>2</v>
      </c>
      <c r="H24" s="98">
        <f t="shared" si="16"/>
        <v>428</v>
      </c>
      <c r="I24" s="97">
        <f t="shared" si="16"/>
        <v>214</v>
      </c>
      <c r="J24" s="99">
        <f t="shared" si="16"/>
        <v>71</v>
      </c>
      <c r="K24" s="100">
        <f t="shared" si="14"/>
        <v>856</v>
      </c>
      <c r="L24" s="101">
        <f t="shared" si="15"/>
        <v>428</v>
      </c>
      <c r="M24" s="99">
        <f t="shared" si="15"/>
        <v>142</v>
      </c>
      <c r="N24" s="36">
        <f t="shared" si="9"/>
        <v>856</v>
      </c>
      <c r="O24" s="4">
        <f t="shared" si="10"/>
        <v>428</v>
      </c>
      <c r="P24" s="4">
        <f t="shared" si="11"/>
        <v>203.81</v>
      </c>
      <c r="Q24" s="8">
        <f t="shared" si="12"/>
        <v>101.9</v>
      </c>
      <c r="R24" s="4">
        <v>1</v>
      </c>
      <c r="S24" s="5" t="s">
        <v>7</v>
      </c>
      <c r="T24" s="4">
        <v>5</v>
      </c>
      <c r="U24" s="40">
        <v>8</v>
      </c>
      <c r="V24" s="88"/>
      <c r="W24" s="88"/>
      <c r="X24" s="88"/>
      <c r="Y24" s="88"/>
      <c r="Z24" s="88"/>
      <c r="AA24" s="88"/>
      <c r="AB24" s="88"/>
      <c r="AC24" s="88"/>
      <c r="AD24" s="88"/>
    </row>
    <row r="25" spans="1:30" ht="19.5" customHeight="1" thickBot="1" x14ac:dyDescent="0.35">
      <c r="A25" s="88"/>
      <c r="B25" s="178"/>
      <c r="C25" s="88"/>
      <c r="D25" s="73" t="s">
        <v>63</v>
      </c>
      <c r="E25" s="103" t="s">
        <v>67</v>
      </c>
      <c r="F25" s="6">
        <v>4450</v>
      </c>
      <c r="G25" s="6">
        <v>2</v>
      </c>
      <c r="H25" s="105">
        <f t="shared" si="16"/>
        <v>441</v>
      </c>
      <c r="I25" s="104">
        <f t="shared" si="16"/>
        <v>221</v>
      </c>
      <c r="J25" s="106">
        <f t="shared" si="16"/>
        <v>73</v>
      </c>
      <c r="K25" s="107">
        <f t="shared" si="14"/>
        <v>882</v>
      </c>
      <c r="L25" s="108">
        <f t="shared" si="15"/>
        <v>442</v>
      </c>
      <c r="M25" s="106">
        <f t="shared" si="15"/>
        <v>146</v>
      </c>
      <c r="N25" s="37">
        <f t="shared" si="9"/>
        <v>882</v>
      </c>
      <c r="O25" s="7">
        <f t="shared" si="10"/>
        <v>442</v>
      </c>
      <c r="P25" s="7">
        <f t="shared" si="11"/>
        <v>210</v>
      </c>
      <c r="Q25" s="9">
        <f t="shared" si="12"/>
        <v>105.24</v>
      </c>
      <c r="R25" s="7">
        <v>1</v>
      </c>
      <c r="S25" s="13" t="s">
        <v>7</v>
      </c>
      <c r="T25" s="7">
        <v>5</v>
      </c>
      <c r="U25" s="41">
        <v>8</v>
      </c>
      <c r="V25" s="88"/>
      <c r="W25" s="88"/>
      <c r="X25" s="88"/>
      <c r="Y25" s="88"/>
      <c r="Z25" s="88"/>
      <c r="AA25" s="88"/>
      <c r="AB25" s="88"/>
      <c r="AC25" s="88"/>
      <c r="AD25" s="88"/>
    </row>
    <row r="26" spans="1:30" ht="6" customHeight="1" x14ac:dyDescent="0.25">
      <c r="A26" s="88"/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</row>
    <row r="27" spans="1:30" s="90" customFormat="1" ht="8" customHeight="1" x14ac:dyDescent="0.25"/>
    <row r="28" spans="1:30" ht="6" customHeight="1" thickBot="1" x14ac:dyDescent="0.3">
      <c r="A28" s="89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</row>
    <row r="29" spans="1:30" ht="13" customHeight="1" x14ac:dyDescent="0.3">
      <c r="A29" s="89"/>
      <c r="B29" s="179" t="s">
        <v>77</v>
      </c>
      <c r="C29" s="89"/>
      <c r="D29" s="148" t="s">
        <v>118</v>
      </c>
      <c r="E29" s="156" t="s">
        <v>65</v>
      </c>
      <c r="F29" s="42"/>
      <c r="G29" s="42"/>
      <c r="H29" s="150" t="s">
        <v>26</v>
      </c>
      <c r="I29" s="151"/>
      <c r="J29" s="152"/>
      <c r="K29" s="150" t="s">
        <v>23</v>
      </c>
      <c r="L29" s="151"/>
      <c r="M29" s="152"/>
      <c r="N29" s="150" t="s">
        <v>19</v>
      </c>
      <c r="O29" s="151"/>
      <c r="P29" s="151"/>
      <c r="Q29" s="152"/>
      <c r="R29" s="42"/>
      <c r="S29" s="42"/>
      <c r="T29" s="42"/>
      <c r="U29" s="43"/>
      <c r="V29" s="89"/>
      <c r="W29" s="89"/>
      <c r="X29" s="89"/>
      <c r="Y29" s="89"/>
      <c r="Z29" s="89"/>
      <c r="AA29" s="89"/>
      <c r="AB29" s="89"/>
      <c r="AC29" s="89"/>
      <c r="AD29" s="89"/>
    </row>
    <row r="30" spans="1:30" ht="13.5" customHeight="1" thickBot="1" x14ac:dyDescent="0.35">
      <c r="A30" s="89"/>
      <c r="B30" s="179"/>
      <c r="C30" s="89"/>
      <c r="D30" s="149"/>
      <c r="E30" s="157"/>
      <c r="F30" s="44" t="s">
        <v>1</v>
      </c>
      <c r="G30" s="44" t="s">
        <v>2</v>
      </c>
      <c r="H30" s="45" t="s">
        <v>24</v>
      </c>
      <c r="I30" s="44" t="s">
        <v>25</v>
      </c>
      <c r="J30" s="46" t="s">
        <v>27</v>
      </c>
      <c r="K30" s="45" t="s">
        <v>24</v>
      </c>
      <c r="L30" s="44" t="s">
        <v>25</v>
      </c>
      <c r="M30" s="46" t="s">
        <v>27</v>
      </c>
      <c r="N30" s="45" t="s">
        <v>28</v>
      </c>
      <c r="O30" s="44" t="s">
        <v>29</v>
      </c>
      <c r="P30" s="47" t="s">
        <v>30</v>
      </c>
      <c r="Q30" s="46" t="s">
        <v>31</v>
      </c>
      <c r="R30" s="44" t="s">
        <v>20</v>
      </c>
      <c r="S30" s="44" t="s">
        <v>3</v>
      </c>
      <c r="T30" s="44" t="s">
        <v>21</v>
      </c>
      <c r="U30" s="46" t="s">
        <v>22</v>
      </c>
      <c r="V30" s="89"/>
      <c r="W30" s="89"/>
      <c r="X30" s="89"/>
      <c r="Y30" s="89"/>
      <c r="Z30" s="89"/>
      <c r="AA30" s="89"/>
      <c r="AB30" s="89"/>
      <c r="AC30" s="89"/>
      <c r="AD30" s="89"/>
    </row>
    <row r="31" spans="1:30" ht="19.5" customHeight="1" x14ac:dyDescent="0.3">
      <c r="A31" s="89"/>
      <c r="B31" s="179"/>
      <c r="C31" s="89"/>
      <c r="D31" s="118" t="s">
        <v>17</v>
      </c>
      <c r="E31" s="157"/>
      <c r="F31" s="61">
        <v>4000</v>
      </c>
      <c r="G31" s="61">
        <v>1.5</v>
      </c>
      <c r="H31" s="62">
        <v>30</v>
      </c>
      <c r="I31" s="61">
        <v>33</v>
      </c>
      <c r="J31" s="63"/>
      <c r="K31" s="64">
        <f>$G31*H31</f>
        <v>45</v>
      </c>
      <c r="L31" s="61">
        <f t="shared" ref="L31:L32" si="17">$G31*I31</f>
        <v>49.5</v>
      </c>
      <c r="M31" s="63"/>
      <c r="N31" s="70">
        <f t="shared" ref="N31:N38" si="18">R31*K31</f>
        <v>90</v>
      </c>
      <c r="O31" s="61">
        <f t="shared" ref="O31:O38" si="19">R31*L31</f>
        <v>99</v>
      </c>
      <c r="P31" s="61">
        <f t="shared" ref="P31:P38" si="20">ROUND((((H31*T31)/((T31/G31)+U31))*R31), 2)</f>
        <v>18.95</v>
      </c>
      <c r="Q31" s="63">
        <f t="shared" ref="Q31:Q38" si="21">ROUND((((I31*T31)/((T31/G31)+U31))*R31), 2)</f>
        <v>20.84</v>
      </c>
      <c r="R31" s="61">
        <v>2</v>
      </c>
      <c r="S31" s="61" t="s">
        <v>12</v>
      </c>
      <c r="T31" s="61">
        <v>8</v>
      </c>
      <c r="U31" s="63">
        <v>20</v>
      </c>
      <c r="V31" s="89"/>
      <c r="W31" s="89"/>
      <c r="X31" s="89"/>
      <c r="Y31" s="89"/>
      <c r="Z31" s="89"/>
      <c r="AA31" s="89"/>
      <c r="AB31" s="89"/>
      <c r="AC31" s="89"/>
      <c r="AD31" s="89"/>
    </row>
    <row r="32" spans="1:30" ht="19.5" customHeight="1" thickBot="1" x14ac:dyDescent="0.35">
      <c r="A32" s="89"/>
      <c r="B32" s="179"/>
      <c r="C32" s="89"/>
      <c r="D32" s="65" t="s">
        <v>18</v>
      </c>
      <c r="E32" s="158"/>
      <c r="F32" s="66">
        <v>4000</v>
      </c>
      <c r="G32" s="66">
        <v>1</v>
      </c>
      <c r="H32" s="67">
        <v>264</v>
      </c>
      <c r="I32" s="66">
        <v>264</v>
      </c>
      <c r="J32" s="68"/>
      <c r="K32" s="69">
        <f t="shared" ref="K32" si="22">$G32*H32</f>
        <v>264</v>
      </c>
      <c r="L32" s="66">
        <f t="shared" si="17"/>
        <v>264</v>
      </c>
      <c r="M32" s="68"/>
      <c r="N32" s="71">
        <f t="shared" si="18"/>
        <v>792</v>
      </c>
      <c r="O32" s="66">
        <f t="shared" si="19"/>
        <v>792</v>
      </c>
      <c r="P32" s="66">
        <f t="shared" si="20"/>
        <v>72</v>
      </c>
      <c r="Q32" s="68">
        <f t="shared" si="21"/>
        <v>72</v>
      </c>
      <c r="R32" s="66">
        <v>3</v>
      </c>
      <c r="S32" s="66" t="s">
        <v>7</v>
      </c>
      <c r="T32" s="66">
        <v>2</v>
      </c>
      <c r="U32" s="68">
        <v>20</v>
      </c>
      <c r="V32" s="89"/>
      <c r="W32" s="89"/>
      <c r="X32" s="89"/>
      <c r="Y32" s="89"/>
      <c r="Z32" s="89"/>
      <c r="AA32" s="89"/>
      <c r="AB32" s="89"/>
      <c r="AC32" s="89"/>
      <c r="AD32" s="89"/>
    </row>
    <row r="33" spans="1:30" ht="19.5" customHeight="1" x14ac:dyDescent="0.3">
      <c r="A33" s="89"/>
      <c r="B33" s="179"/>
      <c r="C33" s="89"/>
      <c r="D33" s="72" t="s">
        <v>58</v>
      </c>
      <c r="E33" s="96">
        <v>1</v>
      </c>
      <c r="F33" s="3">
        <v>4200</v>
      </c>
      <c r="G33" s="3">
        <v>2</v>
      </c>
      <c r="H33" s="112">
        <f>H7*2</f>
        <v>860</v>
      </c>
      <c r="I33" s="113">
        <f t="shared" ref="I33:J33" si="23">I7*2</f>
        <v>430</v>
      </c>
      <c r="J33" s="114">
        <f t="shared" si="23"/>
        <v>142</v>
      </c>
      <c r="K33" s="115">
        <f t="shared" ref="K33:K38" si="24">$G33*H33</f>
        <v>1720</v>
      </c>
      <c r="L33" s="101">
        <f t="shared" ref="L33:M38" si="25">$G33*I33</f>
        <v>860</v>
      </c>
      <c r="M33" s="99">
        <f t="shared" si="25"/>
        <v>284</v>
      </c>
      <c r="N33" s="36">
        <f t="shared" si="18"/>
        <v>1720</v>
      </c>
      <c r="O33" s="4">
        <f t="shared" si="19"/>
        <v>860</v>
      </c>
      <c r="P33" s="4">
        <f t="shared" si="20"/>
        <v>344</v>
      </c>
      <c r="Q33" s="8">
        <f t="shared" si="21"/>
        <v>172</v>
      </c>
      <c r="R33" s="4">
        <v>1</v>
      </c>
      <c r="S33" s="5" t="s">
        <v>5</v>
      </c>
      <c r="T33" s="4">
        <v>5</v>
      </c>
      <c r="U33" s="40">
        <v>10</v>
      </c>
      <c r="V33" s="89"/>
      <c r="W33" s="89"/>
      <c r="X33" s="89"/>
      <c r="Y33" s="89"/>
      <c r="Z33" s="89"/>
      <c r="AA33" s="89"/>
      <c r="AB33" s="89"/>
      <c r="AC33" s="89"/>
      <c r="AD33" s="89"/>
    </row>
    <row r="34" spans="1:30" ht="19.5" customHeight="1" x14ac:dyDescent="0.3">
      <c r="A34" s="89"/>
      <c r="B34" s="179"/>
      <c r="C34" s="89"/>
      <c r="D34" s="72" t="s">
        <v>59</v>
      </c>
      <c r="E34" s="96">
        <v>2</v>
      </c>
      <c r="F34" s="3">
        <v>4300</v>
      </c>
      <c r="G34" s="3">
        <v>2</v>
      </c>
      <c r="H34" s="98">
        <f t="shared" ref="H34:J38" si="26">H8*2</f>
        <v>880</v>
      </c>
      <c r="I34" s="97">
        <f t="shared" si="26"/>
        <v>440</v>
      </c>
      <c r="J34" s="99">
        <f t="shared" si="26"/>
        <v>146</v>
      </c>
      <c r="K34" s="115">
        <f t="shared" si="24"/>
        <v>1760</v>
      </c>
      <c r="L34" s="101">
        <f t="shared" si="25"/>
        <v>880</v>
      </c>
      <c r="M34" s="99">
        <f t="shared" si="25"/>
        <v>292</v>
      </c>
      <c r="N34" s="36">
        <f t="shared" si="18"/>
        <v>1760</v>
      </c>
      <c r="O34" s="4">
        <f t="shared" si="19"/>
        <v>880</v>
      </c>
      <c r="P34" s="4">
        <f t="shared" si="20"/>
        <v>352</v>
      </c>
      <c r="Q34" s="8">
        <f t="shared" si="21"/>
        <v>176</v>
      </c>
      <c r="R34" s="4">
        <v>1</v>
      </c>
      <c r="S34" s="5" t="s">
        <v>5</v>
      </c>
      <c r="T34" s="4">
        <v>5</v>
      </c>
      <c r="U34" s="40">
        <v>10</v>
      </c>
      <c r="V34" s="89"/>
      <c r="W34" s="89"/>
      <c r="X34" s="89"/>
      <c r="Y34" s="89"/>
      <c r="Z34" s="89"/>
      <c r="AA34" s="89"/>
      <c r="AB34" s="89"/>
      <c r="AC34" s="89"/>
      <c r="AD34" s="89"/>
    </row>
    <row r="35" spans="1:30" ht="19.5" customHeight="1" x14ac:dyDescent="0.3">
      <c r="A35" s="89"/>
      <c r="B35" s="179"/>
      <c r="C35" s="89"/>
      <c r="D35" s="72" t="s">
        <v>60</v>
      </c>
      <c r="E35" s="96" t="s">
        <v>66</v>
      </c>
      <c r="F35" s="3">
        <v>4400</v>
      </c>
      <c r="G35" s="3">
        <v>2</v>
      </c>
      <c r="H35" s="98">
        <f t="shared" si="26"/>
        <v>900</v>
      </c>
      <c r="I35" s="97">
        <f t="shared" si="26"/>
        <v>450</v>
      </c>
      <c r="J35" s="99">
        <f t="shared" si="26"/>
        <v>148</v>
      </c>
      <c r="K35" s="115">
        <f t="shared" si="24"/>
        <v>1800</v>
      </c>
      <c r="L35" s="101">
        <f t="shared" si="25"/>
        <v>900</v>
      </c>
      <c r="M35" s="99">
        <f t="shared" si="25"/>
        <v>296</v>
      </c>
      <c r="N35" s="36">
        <f t="shared" si="18"/>
        <v>1800</v>
      </c>
      <c r="O35" s="4">
        <f t="shared" si="19"/>
        <v>900</v>
      </c>
      <c r="P35" s="4">
        <f t="shared" si="20"/>
        <v>360</v>
      </c>
      <c r="Q35" s="8">
        <f t="shared" si="21"/>
        <v>180</v>
      </c>
      <c r="R35" s="4">
        <v>1</v>
      </c>
      <c r="S35" s="5" t="s">
        <v>5</v>
      </c>
      <c r="T35" s="4">
        <v>5</v>
      </c>
      <c r="U35" s="40">
        <v>10</v>
      </c>
      <c r="V35" s="89"/>
      <c r="W35" s="89"/>
      <c r="X35" s="89"/>
      <c r="Y35" s="89"/>
      <c r="Z35" s="89"/>
      <c r="AA35" s="89"/>
      <c r="AB35" s="89"/>
      <c r="AC35" s="89"/>
      <c r="AD35" s="89"/>
    </row>
    <row r="36" spans="1:30" ht="19.5" customHeight="1" x14ac:dyDescent="0.3">
      <c r="A36" s="89"/>
      <c r="B36" s="179"/>
      <c r="C36" s="89"/>
      <c r="D36" s="72" t="s">
        <v>61</v>
      </c>
      <c r="E36" s="96">
        <v>4</v>
      </c>
      <c r="F36" s="3">
        <v>4250</v>
      </c>
      <c r="G36" s="3">
        <v>2</v>
      </c>
      <c r="H36" s="98">
        <f t="shared" si="26"/>
        <v>920</v>
      </c>
      <c r="I36" s="97">
        <f t="shared" si="26"/>
        <v>460</v>
      </c>
      <c r="J36" s="99">
        <f t="shared" si="26"/>
        <v>152</v>
      </c>
      <c r="K36" s="115">
        <f t="shared" si="24"/>
        <v>1840</v>
      </c>
      <c r="L36" s="101">
        <f t="shared" si="25"/>
        <v>920</v>
      </c>
      <c r="M36" s="99">
        <f t="shared" si="25"/>
        <v>304</v>
      </c>
      <c r="N36" s="36">
        <f t="shared" si="18"/>
        <v>1840</v>
      </c>
      <c r="O36" s="4">
        <f t="shared" si="19"/>
        <v>920</v>
      </c>
      <c r="P36" s="4">
        <f t="shared" si="20"/>
        <v>438.1</v>
      </c>
      <c r="Q36" s="8">
        <f t="shared" si="21"/>
        <v>219.05</v>
      </c>
      <c r="R36" s="4">
        <v>1</v>
      </c>
      <c r="S36" s="5" t="s">
        <v>7</v>
      </c>
      <c r="T36" s="4">
        <v>5</v>
      </c>
      <c r="U36" s="40">
        <v>8</v>
      </c>
      <c r="V36" s="89"/>
      <c r="W36" s="89"/>
      <c r="X36" s="89"/>
      <c r="Y36" s="89"/>
      <c r="Z36" s="89"/>
      <c r="AA36" s="89"/>
      <c r="AB36" s="89"/>
      <c r="AC36" s="89"/>
      <c r="AD36" s="89"/>
    </row>
    <row r="37" spans="1:30" ht="19.5" customHeight="1" x14ac:dyDescent="0.3">
      <c r="A37" s="89"/>
      <c r="B37" s="179"/>
      <c r="C37" s="89"/>
      <c r="D37" s="72" t="s">
        <v>62</v>
      </c>
      <c r="E37" s="96">
        <v>5</v>
      </c>
      <c r="F37" s="3">
        <v>4350</v>
      </c>
      <c r="G37" s="3">
        <v>2</v>
      </c>
      <c r="H37" s="98">
        <f t="shared" si="26"/>
        <v>950</v>
      </c>
      <c r="I37" s="97">
        <f t="shared" si="26"/>
        <v>476</v>
      </c>
      <c r="J37" s="99">
        <f t="shared" si="26"/>
        <v>158</v>
      </c>
      <c r="K37" s="115">
        <f t="shared" si="24"/>
        <v>1900</v>
      </c>
      <c r="L37" s="101">
        <f t="shared" si="25"/>
        <v>952</v>
      </c>
      <c r="M37" s="99">
        <f t="shared" si="25"/>
        <v>316</v>
      </c>
      <c r="N37" s="36">
        <f t="shared" si="18"/>
        <v>1900</v>
      </c>
      <c r="O37" s="4">
        <f t="shared" si="19"/>
        <v>952</v>
      </c>
      <c r="P37" s="4">
        <f t="shared" si="20"/>
        <v>452.38</v>
      </c>
      <c r="Q37" s="8">
        <f t="shared" si="21"/>
        <v>226.67</v>
      </c>
      <c r="R37" s="4">
        <v>1</v>
      </c>
      <c r="S37" s="5" t="s">
        <v>7</v>
      </c>
      <c r="T37" s="4">
        <v>5</v>
      </c>
      <c r="U37" s="40">
        <v>8</v>
      </c>
      <c r="V37" s="89"/>
      <c r="W37" s="89"/>
      <c r="X37" s="89"/>
      <c r="Y37" s="89"/>
      <c r="Z37" s="89"/>
      <c r="AA37" s="89"/>
      <c r="AB37" s="89"/>
      <c r="AC37" s="89"/>
      <c r="AD37" s="89"/>
    </row>
    <row r="38" spans="1:30" ht="19.5" customHeight="1" thickBot="1" x14ac:dyDescent="0.35">
      <c r="A38" s="89"/>
      <c r="B38" s="179"/>
      <c r="C38" s="89"/>
      <c r="D38" s="73" t="s">
        <v>63</v>
      </c>
      <c r="E38" s="103" t="s">
        <v>67</v>
      </c>
      <c r="F38" s="6">
        <v>4450</v>
      </c>
      <c r="G38" s="6">
        <v>2</v>
      </c>
      <c r="H38" s="105">
        <f t="shared" si="26"/>
        <v>980</v>
      </c>
      <c r="I38" s="104">
        <f t="shared" si="26"/>
        <v>490</v>
      </c>
      <c r="J38" s="106">
        <f t="shared" si="26"/>
        <v>162</v>
      </c>
      <c r="K38" s="116">
        <f t="shared" si="24"/>
        <v>1960</v>
      </c>
      <c r="L38" s="108">
        <f t="shared" si="25"/>
        <v>980</v>
      </c>
      <c r="M38" s="106">
        <f t="shared" si="25"/>
        <v>324</v>
      </c>
      <c r="N38" s="37">
        <f t="shared" si="18"/>
        <v>1960</v>
      </c>
      <c r="O38" s="7">
        <f t="shared" si="19"/>
        <v>980</v>
      </c>
      <c r="P38" s="7">
        <f t="shared" si="20"/>
        <v>466.67</v>
      </c>
      <c r="Q38" s="9">
        <f t="shared" si="21"/>
        <v>233.33</v>
      </c>
      <c r="R38" s="7">
        <v>1</v>
      </c>
      <c r="S38" s="13" t="s">
        <v>7</v>
      </c>
      <c r="T38" s="7">
        <v>5</v>
      </c>
      <c r="U38" s="41">
        <v>8</v>
      </c>
      <c r="V38" s="89"/>
      <c r="W38" s="89"/>
      <c r="X38" s="89"/>
      <c r="Y38" s="89"/>
      <c r="Z38" s="89"/>
      <c r="AA38" s="89"/>
      <c r="AB38" s="89"/>
      <c r="AC38" s="89"/>
      <c r="AD38" s="89"/>
    </row>
    <row r="39" spans="1:30" ht="6" customHeight="1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</row>
    <row r="40" spans="1:30" ht="8.5" customHeight="1" x14ac:dyDescent="0.25"/>
    <row r="41" spans="1:30" x14ac:dyDescent="0.25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</row>
    <row r="42" spans="1:30" ht="19.5" customHeight="1" x14ac:dyDescent="0.25">
      <c r="A42" s="94"/>
      <c r="B42" s="174" t="s">
        <v>78</v>
      </c>
      <c r="C42" s="174"/>
      <c r="D42" s="174"/>
      <c r="E42" s="94"/>
      <c r="F42" s="175" t="s">
        <v>87</v>
      </c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94"/>
      <c r="W42" s="94"/>
      <c r="X42" s="94"/>
      <c r="Y42" s="94"/>
      <c r="Z42" s="94"/>
      <c r="AA42" s="94"/>
      <c r="AB42" s="94"/>
      <c r="AC42" s="94"/>
      <c r="AD42" s="94"/>
    </row>
    <row r="43" spans="1:30" ht="19.5" customHeight="1" x14ac:dyDescent="0.25">
      <c r="A43" s="94"/>
      <c r="B43" s="174"/>
      <c r="C43" s="174"/>
      <c r="D43" s="174"/>
      <c r="E43" s="94"/>
      <c r="F43" s="175" t="s">
        <v>88</v>
      </c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176"/>
      <c r="V43" s="94"/>
      <c r="W43" s="94"/>
      <c r="X43" s="94"/>
      <c r="Y43" s="94"/>
      <c r="Z43" s="94"/>
      <c r="AA43" s="94"/>
      <c r="AB43" s="94"/>
      <c r="AC43" s="94"/>
      <c r="AD43" s="94"/>
    </row>
    <row r="44" spans="1:30" x14ac:dyDescent="0.25">
      <c r="A44" s="94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</row>
  </sheetData>
  <mergeCells count="21">
    <mergeCell ref="N16:Q16"/>
    <mergeCell ref="B3:B12"/>
    <mergeCell ref="D3:D4"/>
    <mergeCell ref="E3:E6"/>
    <mergeCell ref="H3:J3"/>
    <mergeCell ref="K3:M3"/>
    <mergeCell ref="N3:Q3"/>
    <mergeCell ref="B16:B25"/>
    <mergeCell ref="D16:D17"/>
    <mergeCell ref="E16:E19"/>
    <mergeCell ref="H16:J16"/>
    <mergeCell ref="K16:M16"/>
    <mergeCell ref="B42:D43"/>
    <mergeCell ref="F42:U42"/>
    <mergeCell ref="F43:U43"/>
    <mergeCell ref="B29:B38"/>
    <mergeCell ref="D29:D30"/>
    <mergeCell ref="E29:E32"/>
    <mergeCell ref="H29:J29"/>
    <mergeCell ref="K29:M29"/>
    <mergeCell ref="N29:Q2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4B905-3816-46AF-A3C2-0643D2972A50}">
  <dimension ref="A1:AH44"/>
  <sheetViews>
    <sheetView showGridLines="0" showRowColHeaders="0" zoomScale="95" zoomScaleNormal="95" workbookViewId="0">
      <selection activeCell="H7" sqref="H7"/>
    </sheetView>
  </sheetViews>
  <sheetFormatPr defaultRowHeight="12.5" x14ac:dyDescent="0.25"/>
  <cols>
    <col min="1" max="1" width="3" customWidth="1"/>
    <col min="2" max="2" width="7.7265625" customWidth="1"/>
    <col min="3" max="3" width="1.08984375" customWidth="1"/>
    <col min="4" max="4" width="30" customWidth="1"/>
    <col min="5" max="5" width="6.1796875" customWidth="1"/>
    <col min="6" max="6" width="9.453125" customWidth="1"/>
    <col min="7" max="7" width="9.36328125" customWidth="1"/>
    <col min="10" max="10" width="6" customWidth="1"/>
    <col min="13" max="13" width="6.7265625" customWidth="1"/>
    <col min="14" max="17" width="11.90625" customWidth="1"/>
    <col min="18" max="18" width="7.81640625" customWidth="1"/>
    <col min="19" max="19" width="6.90625" customWidth="1"/>
    <col min="20" max="20" width="7.7265625" customWidth="1"/>
    <col min="21" max="21" width="7.6328125" customWidth="1"/>
  </cols>
  <sheetData>
    <row r="1" spans="1:34" ht="8" customHeight="1" x14ac:dyDescent="0.25"/>
    <row r="2" spans="1:34" ht="6" customHeight="1" thickBot="1" x14ac:dyDescent="0.3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4" ht="15.75" customHeight="1" x14ac:dyDescent="0.3">
      <c r="A3" s="86"/>
      <c r="B3" s="177" t="s">
        <v>75</v>
      </c>
      <c r="C3" s="86"/>
      <c r="D3" s="180" t="s">
        <v>89</v>
      </c>
      <c r="E3" s="182" t="s">
        <v>65</v>
      </c>
      <c r="F3" s="185"/>
      <c r="G3" s="185"/>
      <c r="H3" s="186" t="s">
        <v>26</v>
      </c>
      <c r="I3" s="187"/>
      <c r="J3" s="188"/>
      <c r="K3" s="186" t="s">
        <v>23</v>
      </c>
      <c r="L3" s="187"/>
      <c r="M3" s="188"/>
      <c r="N3" s="186" t="s">
        <v>19</v>
      </c>
      <c r="O3" s="187"/>
      <c r="P3" s="187"/>
      <c r="Q3" s="188"/>
      <c r="R3" s="185"/>
      <c r="S3" s="185"/>
      <c r="T3" s="185"/>
      <c r="U3" s="189"/>
      <c r="V3" s="86"/>
      <c r="W3" s="86"/>
      <c r="X3" s="86"/>
      <c r="Y3" s="86"/>
      <c r="Z3" s="86"/>
      <c r="AA3" s="86"/>
      <c r="AB3" s="86"/>
      <c r="AC3" s="86"/>
      <c r="AD3" s="86"/>
    </row>
    <row r="4" spans="1:34" ht="13.5" customHeight="1" thickBot="1" x14ac:dyDescent="0.35">
      <c r="A4" s="86"/>
      <c r="B4" s="177"/>
      <c r="C4" s="86"/>
      <c r="D4" s="181"/>
      <c r="E4" s="183"/>
      <c r="F4" s="190" t="s">
        <v>1</v>
      </c>
      <c r="G4" s="190" t="s">
        <v>2</v>
      </c>
      <c r="H4" s="191" t="s">
        <v>27</v>
      </c>
      <c r="I4" s="190" t="s">
        <v>25</v>
      </c>
      <c r="J4" s="192" t="s">
        <v>24</v>
      </c>
      <c r="K4" s="191" t="s">
        <v>27</v>
      </c>
      <c r="L4" s="190" t="s">
        <v>25</v>
      </c>
      <c r="M4" s="192" t="s">
        <v>24</v>
      </c>
      <c r="N4" s="191" t="s">
        <v>96</v>
      </c>
      <c r="O4" s="190" t="s">
        <v>29</v>
      </c>
      <c r="P4" s="193" t="s">
        <v>97</v>
      </c>
      <c r="Q4" s="192" t="s">
        <v>31</v>
      </c>
      <c r="R4" s="190" t="s">
        <v>20</v>
      </c>
      <c r="S4" s="190" t="s">
        <v>3</v>
      </c>
      <c r="T4" s="190" t="s">
        <v>21</v>
      </c>
      <c r="U4" s="192" t="s">
        <v>22</v>
      </c>
      <c r="V4" s="87"/>
      <c r="W4" s="87"/>
      <c r="X4" s="87"/>
      <c r="Y4" s="87"/>
      <c r="Z4" s="87"/>
      <c r="AA4" s="87"/>
      <c r="AB4" s="87"/>
      <c r="AC4" s="87"/>
      <c r="AD4" s="87"/>
      <c r="AE4" s="1"/>
      <c r="AF4" s="1"/>
      <c r="AG4" s="1"/>
      <c r="AH4" s="1"/>
    </row>
    <row r="5" spans="1:34" ht="19.5" customHeight="1" x14ac:dyDescent="0.3">
      <c r="A5" s="86"/>
      <c r="B5" s="177"/>
      <c r="C5" s="86"/>
      <c r="D5" s="197" t="s">
        <v>98</v>
      </c>
      <c r="E5" s="183"/>
      <c r="F5" s="61">
        <v>1000</v>
      </c>
      <c r="G5" s="61">
        <v>1.5</v>
      </c>
      <c r="H5" s="62">
        <v>30</v>
      </c>
      <c r="I5" s="61">
        <v>1</v>
      </c>
      <c r="J5" s="63">
        <v>1</v>
      </c>
      <c r="K5" s="64">
        <f>$G5*H5</f>
        <v>45</v>
      </c>
      <c r="L5" s="61">
        <f t="shared" ref="L5:M12" si="0">$G5*I5</f>
        <v>1.5</v>
      </c>
      <c r="M5" s="63"/>
      <c r="N5" s="70">
        <f t="shared" ref="N5:N12" si="1">R5*K5</f>
        <v>180</v>
      </c>
      <c r="O5" s="61">
        <f t="shared" ref="O5:O12" si="2">R5*L5</f>
        <v>6</v>
      </c>
      <c r="P5" s="61">
        <f t="shared" ref="P5:P12" si="3">ROUND((((H5*T5)/((T5/G5)+U5))*R5), 2)</f>
        <v>0</v>
      </c>
      <c r="Q5" s="63">
        <f t="shared" ref="Q5:Q12" si="4">ROUND((((I5*T5)/((T5/G5)+U5))*R5), 2)</f>
        <v>0</v>
      </c>
      <c r="R5" s="61">
        <v>4</v>
      </c>
      <c r="S5" s="199" t="s">
        <v>12</v>
      </c>
      <c r="T5" s="61">
        <v>0</v>
      </c>
      <c r="U5" s="63">
        <v>0.66600000000000004</v>
      </c>
      <c r="V5" s="86"/>
      <c r="W5" s="86"/>
      <c r="X5" s="86"/>
      <c r="Y5" s="86"/>
      <c r="Z5" s="86"/>
      <c r="AA5" s="86"/>
      <c r="AB5" s="86"/>
      <c r="AC5" s="86"/>
      <c r="AD5" s="86"/>
    </row>
    <row r="6" spans="1:34" ht="19.5" customHeight="1" thickBot="1" x14ac:dyDescent="0.35">
      <c r="A6" s="86"/>
      <c r="B6" s="177"/>
      <c r="C6" s="86"/>
      <c r="D6" s="198" t="s">
        <v>99</v>
      </c>
      <c r="E6" s="184"/>
      <c r="F6" s="66">
        <v>800</v>
      </c>
      <c r="G6" s="66">
        <v>0.8</v>
      </c>
      <c r="H6" s="67">
        <v>58</v>
      </c>
      <c r="I6" s="66">
        <v>1</v>
      </c>
      <c r="J6" s="68">
        <v>1</v>
      </c>
      <c r="K6" s="69">
        <f t="shared" ref="K6:K12" si="5">$G6*H6</f>
        <v>46.400000000000006</v>
      </c>
      <c r="L6" s="66">
        <f t="shared" si="0"/>
        <v>0.8</v>
      </c>
      <c r="M6" s="68"/>
      <c r="N6" s="71">
        <f t="shared" si="1"/>
        <v>185.60000000000002</v>
      </c>
      <c r="O6" s="66">
        <f t="shared" si="2"/>
        <v>3.2</v>
      </c>
      <c r="P6" s="66">
        <f t="shared" si="3"/>
        <v>0</v>
      </c>
      <c r="Q6" s="68">
        <f t="shared" si="4"/>
        <v>0</v>
      </c>
      <c r="R6" s="66">
        <v>4</v>
      </c>
      <c r="S6" s="200" t="s">
        <v>7</v>
      </c>
      <c r="T6" s="66">
        <v>0</v>
      </c>
      <c r="U6" s="68">
        <v>1</v>
      </c>
      <c r="V6" s="86"/>
      <c r="W6" s="86"/>
      <c r="X6" s="86"/>
      <c r="Y6" s="86"/>
      <c r="Z6" s="86"/>
      <c r="AA6" s="86"/>
      <c r="AB6" s="86"/>
      <c r="AC6" s="86"/>
      <c r="AD6" s="86"/>
    </row>
    <row r="7" spans="1:34" ht="19.5" customHeight="1" x14ac:dyDescent="0.3">
      <c r="A7" s="86"/>
      <c r="B7" s="177"/>
      <c r="C7" s="86"/>
      <c r="D7" s="95" t="s">
        <v>90</v>
      </c>
      <c r="E7" s="96">
        <v>1</v>
      </c>
      <c r="F7" s="97">
        <v>2800</v>
      </c>
      <c r="G7" s="97">
        <v>4</v>
      </c>
      <c r="H7" s="98">
        <v>25</v>
      </c>
      <c r="I7" s="97">
        <v>1</v>
      </c>
      <c r="J7" s="194">
        <v>1</v>
      </c>
      <c r="K7" s="100">
        <f t="shared" si="5"/>
        <v>100</v>
      </c>
      <c r="L7" s="101">
        <f t="shared" si="0"/>
        <v>4</v>
      </c>
      <c r="M7" s="194">
        <f t="shared" si="0"/>
        <v>4</v>
      </c>
      <c r="N7" s="36">
        <f t="shared" si="1"/>
        <v>200</v>
      </c>
      <c r="O7" s="101">
        <f t="shared" si="2"/>
        <v>8</v>
      </c>
      <c r="P7" s="34">
        <f t="shared" si="3"/>
        <v>166.67</v>
      </c>
      <c r="Q7" s="109">
        <f t="shared" si="4"/>
        <v>6.67</v>
      </c>
      <c r="R7" s="101">
        <v>2</v>
      </c>
      <c r="S7" s="110" t="s">
        <v>12</v>
      </c>
      <c r="T7" s="101">
        <v>5</v>
      </c>
      <c r="U7" s="40">
        <v>0.25</v>
      </c>
      <c r="V7" s="86"/>
      <c r="W7" s="86"/>
      <c r="X7" s="86"/>
      <c r="Y7" s="86"/>
      <c r="Z7" s="86"/>
      <c r="AA7" s="86"/>
      <c r="AB7" s="86"/>
      <c r="AC7" s="86"/>
      <c r="AD7" s="86"/>
    </row>
    <row r="8" spans="1:34" ht="19.5" customHeight="1" x14ac:dyDescent="0.3">
      <c r="A8" s="86"/>
      <c r="B8" s="177"/>
      <c r="C8" s="86"/>
      <c r="D8" s="95" t="s">
        <v>91</v>
      </c>
      <c r="E8" s="96">
        <v>2</v>
      </c>
      <c r="F8" s="97">
        <v>2900</v>
      </c>
      <c r="G8" s="97">
        <v>4</v>
      </c>
      <c r="H8" s="98">
        <v>28</v>
      </c>
      <c r="I8" s="97">
        <v>1</v>
      </c>
      <c r="J8" s="194">
        <v>1</v>
      </c>
      <c r="K8" s="100">
        <f t="shared" si="5"/>
        <v>112</v>
      </c>
      <c r="L8" s="101">
        <f t="shared" si="0"/>
        <v>4</v>
      </c>
      <c r="M8" s="194">
        <f t="shared" si="0"/>
        <v>4</v>
      </c>
      <c r="N8" s="36">
        <f t="shared" si="1"/>
        <v>224</v>
      </c>
      <c r="O8" s="101">
        <f t="shared" si="2"/>
        <v>8</v>
      </c>
      <c r="P8" s="34">
        <f t="shared" si="3"/>
        <v>186.67</v>
      </c>
      <c r="Q8" s="109">
        <f t="shared" si="4"/>
        <v>6.67</v>
      </c>
      <c r="R8" s="101">
        <v>2</v>
      </c>
      <c r="S8" s="110" t="s">
        <v>12</v>
      </c>
      <c r="T8" s="101">
        <v>5</v>
      </c>
      <c r="U8" s="40">
        <v>0.25</v>
      </c>
      <c r="V8" s="86"/>
      <c r="W8" s="86"/>
      <c r="X8" s="86"/>
      <c r="Y8" s="86"/>
      <c r="Z8" s="86"/>
      <c r="AA8" s="86"/>
      <c r="AB8" s="86"/>
      <c r="AC8" s="86"/>
      <c r="AD8" s="86"/>
    </row>
    <row r="9" spans="1:34" ht="19.5" customHeight="1" x14ac:dyDescent="0.3">
      <c r="A9" s="86"/>
      <c r="B9" s="177"/>
      <c r="C9" s="86"/>
      <c r="D9" s="95" t="s">
        <v>92</v>
      </c>
      <c r="E9" s="96" t="s">
        <v>66</v>
      </c>
      <c r="F9" s="97">
        <v>3000</v>
      </c>
      <c r="G9" s="97">
        <v>4</v>
      </c>
      <c r="H9" s="98">
        <v>30</v>
      </c>
      <c r="I9" s="97">
        <v>1</v>
      </c>
      <c r="J9" s="194">
        <v>1</v>
      </c>
      <c r="K9" s="100">
        <f t="shared" si="5"/>
        <v>120</v>
      </c>
      <c r="L9" s="101">
        <f t="shared" si="0"/>
        <v>4</v>
      </c>
      <c r="M9" s="194">
        <f t="shared" si="0"/>
        <v>4</v>
      </c>
      <c r="N9" s="36">
        <f t="shared" si="1"/>
        <v>240</v>
      </c>
      <c r="O9" s="101">
        <f t="shared" si="2"/>
        <v>8</v>
      </c>
      <c r="P9" s="34">
        <f t="shared" si="3"/>
        <v>200</v>
      </c>
      <c r="Q9" s="109">
        <f t="shared" si="4"/>
        <v>6.67</v>
      </c>
      <c r="R9" s="101">
        <v>2</v>
      </c>
      <c r="S9" s="110" t="s">
        <v>12</v>
      </c>
      <c r="T9" s="101">
        <v>5</v>
      </c>
      <c r="U9" s="40">
        <v>0.25</v>
      </c>
      <c r="V9" s="86"/>
      <c r="W9" s="86"/>
      <c r="X9" s="86"/>
      <c r="Y9" s="86"/>
      <c r="Z9" s="86"/>
      <c r="AA9" s="86"/>
      <c r="AB9" s="86"/>
      <c r="AC9" s="86"/>
      <c r="AD9" s="86"/>
    </row>
    <row r="10" spans="1:34" ht="19.5" customHeight="1" x14ac:dyDescent="0.3">
      <c r="A10" s="86"/>
      <c r="B10" s="177"/>
      <c r="C10" s="86"/>
      <c r="D10" s="95" t="s">
        <v>93</v>
      </c>
      <c r="E10" s="96">
        <v>4</v>
      </c>
      <c r="F10" s="97">
        <v>2950</v>
      </c>
      <c r="G10" s="97">
        <v>4</v>
      </c>
      <c r="H10" s="98">
        <v>33</v>
      </c>
      <c r="I10" s="97">
        <v>1</v>
      </c>
      <c r="J10" s="194">
        <v>1</v>
      </c>
      <c r="K10" s="100">
        <f t="shared" si="5"/>
        <v>132</v>
      </c>
      <c r="L10" s="101">
        <f t="shared" si="0"/>
        <v>4</v>
      </c>
      <c r="M10" s="194">
        <f t="shared" si="0"/>
        <v>4</v>
      </c>
      <c r="N10" s="36">
        <f t="shared" si="1"/>
        <v>264</v>
      </c>
      <c r="O10" s="101">
        <f t="shared" si="2"/>
        <v>8</v>
      </c>
      <c r="P10" s="34">
        <f t="shared" si="3"/>
        <v>220</v>
      </c>
      <c r="Q10" s="109">
        <f t="shared" si="4"/>
        <v>6.67</v>
      </c>
      <c r="R10" s="101">
        <v>2</v>
      </c>
      <c r="S10" s="101" t="s">
        <v>5</v>
      </c>
      <c r="T10" s="101">
        <v>5</v>
      </c>
      <c r="U10" s="40">
        <v>0.25</v>
      </c>
      <c r="V10" s="86"/>
      <c r="W10" s="86"/>
      <c r="X10" s="86"/>
      <c r="Y10" s="86"/>
      <c r="Z10" s="86"/>
      <c r="AA10" s="86"/>
      <c r="AB10" s="86"/>
      <c r="AC10" s="86"/>
      <c r="AD10" s="86"/>
    </row>
    <row r="11" spans="1:34" ht="19.5" customHeight="1" x14ac:dyDescent="0.3">
      <c r="A11" s="86"/>
      <c r="B11" s="177"/>
      <c r="C11" s="86"/>
      <c r="D11" s="95" t="s">
        <v>94</v>
      </c>
      <c r="E11" s="96">
        <v>5</v>
      </c>
      <c r="F11" s="97">
        <v>2950</v>
      </c>
      <c r="G11" s="97">
        <v>4</v>
      </c>
      <c r="H11" s="98">
        <v>36</v>
      </c>
      <c r="I11" s="97">
        <v>1</v>
      </c>
      <c r="J11" s="194">
        <v>1</v>
      </c>
      <c r="K11" s="100">
        <f t="shared" si="5"/>
        <v>144</v>
      </c>
      <c r="L11" s="101">
        <f t="shared" si="0"/>
        <v>4</v>
      </c>
      <c r="M11" s="194">
        <f t="shared" si="0"/>
        <v>4</v>
      </c>
      <c r="N11" s="36">
        <f t="shared" si="1"/>
        <v>288</v>
      </c>
      <c r="O11" s="101">
        <f t="shared" si="2"/>
        <v>8</v>
      </c>
      <c r="P11" s="34">
        <f t="shared" si="3"/>
        <v>240</v>
      </c>
      <c r="Q11" s="109">
        <f t="shared" si="4"/>
        <v>6.67</v>
      </c>
      <c r="R11" s="101">
        <v>2</v>
      </c>
      <c r="S11" s="101" t="s">
        <v>5</v>
      </c>
      <c r="T11" s="101">
        <v>5</v>
      </c>
      <c r="U11" s="40">
        <v>0.25</v>
      </c>
      <c r="V11" s="86"/>
      <c r="W11" s="86"/>
      <c r="X11" s="86"/>
      <c r="Y11" s="86"/>
      <c r="Z11" s="86"/>
      <c r="AA11" s="86"/>
      <c r="AB11" s="86"/>
      <c r="AC11" s="86"/>
      <c r="AD11" s="86"/>
    </row>
    <row r="12" spans="1:34" ht="19.5" customHeight="1" thickBot="1" x14ac:dyDescent="0.35">
      <c r="A12" s="86"/>
      <c r="B12" s="177"/>
      <c r="C12" s="86"/>
      <c r="D12" s="102" t="s">
        <v>95</v>
      </c>
      <c r="E12" s="103" t="s">
        <v>67</v>
      </c>
      <c r="F12" s="104">
        <v>3050</v>
      </c>
      <c r="G12" s="104">
        <v>4</v>
      </c>
      <c r="H12" s="105">
        <v>39</v>
      </c>
      <c r="I12" s="104">
        <v>1</v>
      </c>
      <c r="J12" s="195">
        <v>1</v>
      </c>
      <c r="K12" s="107">
        <f t="shared" si="5"/>
        <v>156</v>
      </c>
      <c r="L12" s="108">
        <f t="shared" si="0"/>
        <v>4</v>
      </c>
      <c r="M12" s="195">
        <f t="shared" si="0"/>
        <v>4</v>
      </c>
      <c r="N12" s="37">
        <f t="shared" si="1"/>
        <v>312</v>
      </c>
      <c r="O12" s="108">
        <f t="shared" si="2"/>
        <v>8</v>
      </c>
      <c r="P12" s="35">
        <f t="shared" si="3"/>
        <v>260</v>
      </c>
      <c r="Q12" s="111">
        <f t="shared" si="4"/>
        <v>6.67</v>
      </c>
      <c r="R12" s="108">
        <v>2</v>
      </c>
      <c r="S12" s="108" t="s">
        <v>5</v>
      </c>
      <c r="T12" s="108">
        <v>5</v>
      </c>
      <c r="U12" s="41">
        <v>0.25</v>
      </c>
      <c r="V12" s="86"/>
      <c r="W12" s="86"/>
      <c r="X12" s="86"/>
      <c r="Y12" s="86"/>
      <c r="Z12" s="86"/>
      <c r="AA12" s="86"/>
      <c r="AB12" s="86"/>
      <c r="AC12" s="86"/>
      <c r="AD12" s="86"/>
    </row>
    <row r="13" spans="1:34" ht="6" customHeight="1" x14ac:dyDescent="0.25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4" s="90" customFormat="1" ht="8" customHeight="1" x14ac:dyDescent="0.25"/>
    <row r="15" spans="1:34" ht="6" customHeight="1" thickBot="1" x14ac:dyDescent="0.3">
      <c r="A15" s="88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</row>
    <row r="16" spans="1:34" ht="13" customHeight="1" x14ac:dyDescent="0.3">
      <c r="A16" s="88"/>
      <c r="B16" s="178" t="s">
        <v>76</v>
      </c>
      <c r="C16" s="88"/>
      <c r="D16" s="180" t="s">
        <v>89</v>
      </c>
      <c r="E16" s="182" t="s">
        <v>65</v>
      </c>
      <c r="F16" s="185"/>
      <c r="G16" s="185"/>
      <c r="H16" s="186" t="s">
        <v>26</v>
      </c>
      <c r="I16" s="187"/>
      <c r="J16" s="188"/>
      <c r="K16" s="186" t="s">
        <v>23</v>
      </c>
      <c r="L16" s="187"/>
      <c r="M16" s="188"/>
      <c r="N16" s="186" t="s">
        <v>19</v>
      </c>
      <c r="O16" s="187"/>
      <c r="P16" s="187"/>
      <c r="Q16" s="188"/>
      <c r="R16" s="185"/>
      <c r="S16" s="185"/>
      <c r="T16" s="185"/>
      <c r="U16" s="189"/>
      <c r="V16" s="88"/>
      <c r="W16" s="88"/>
      <c r="X16" s="88"/>
      <c r="Y16" s="88"/>
      <c r="Z16" s="88"/>
      <c r="AA16" s="88"/>
      <c r="AB16" s="88"/>
      <c r="AC16" s="88"/>
      <c r="AD16" s="88"/>
    </row>
    <row r="17" spans="1:30" ht="13.5" customHeight="1" thickBot="1" x14ac:dyDescent="0.35">
      <c r="A17" s="88"/>
      <c r="B17" s="178"/>
      <c r="C17" s="88"/>
      <c r="D17" s="181"/>
      <c r="E17" s="183"/>
      <c r="F17" s="190" t="s">
        <v>1</v>
      </c>
      <c r="G17" s="190" t="s">
        <v>2</v>
      </c>
      <c r="H17" s="191" t="s">
        <v>27</v>
      </c>
      <c r="I17" s="190" t="s">
        <v>25</v>
      </c>
      <c r="J17" s="192" t="s">
        <v>24</v>
      </c>
      <c r="K17" s="191" t="s">
        <v>27</v>
      </c>
      <c r="L17" s="190" t="s">
        <v>25</v>
      </c>
      <c r="M17" s="192" t="s">
        <v>24</v>
      </c>
      <c r="N17" s="191" t="s">
        <v>96</v>
      </c>
      <c r="O17" s="190" t="s">
        <v>29</v>
      </c>
      <c r="P17" s="193" t="s">
        <v>97</v>
      </c>
      <c r="Q17" s="192" t="s">
        <v>31</v>
      </c>
      <c r="R17" s="190" t="s">
        <v>20</v>
      </c>
      <c r="S17" s="190" t="s">
        <v>3</v>
      </c>
      <c r="T17" s="190" t="s">
        <v>21</v>
      </c>
      <c r="U17" s="192" t="s">
        <v>22</v>
      </c>
      <c r="V17" s="88"/>
      <c r="W17" s="88"/>
      <c r="X17" s="88"/>
      <c r="Y17" s="88"/>
      <c r="Z17" s="88"/>
      <c r="AA17" s="88"/>
      <c r="AB17" s="88"/>
      <c r="AC17" s="88"/>
      <c r="AD17" s="88"/>
    </row>
    <row r="18" spans="1:30" ht="19.5" customHeight="1" x14ac:dyDescent="0.3">
      <c r="A18" s="88"/>
      <c r="B18" s="178"/>
      <c r="C18" s="88"/>
      <c r="D18" s="197" t="s">
        <v>98</v>
      </c>
      <c r="E18" s="183"/>
      <c r="F18" s="61">
        <v>1000</v>
      </c>
      <c r="G18" s="61">
        <v>1.5</v>
      </c>
      <c r="H18" s="62">
        <v>30</v>
      </c>
      <c r="I18" s="61">
        <v>1</v>
      </c>
      <c r="J18" s="63">
        <v>1</v>
      </c>
      <c r="K18" s="64">
        <f>$G18*H18</f>
        <v>45</v>
      </c>
      <c r="L18" s="61">
        <f t="shared" ref="L18:L19" si="6">$G18*I18</f>
        <v>1.5</v>
      </c>
      <c r="M18" s="63"/>
      <c r="N18" s="70">
        <f t="shared" ref="N18:N19" si="7">R18*K18</f>
        <v>180</v>
      </c>
      <c r="O18" s="61">
        <f t="shared" ref="O18:O19" si="8">R18*L18</f>
        <v>6</v>
      </c>
      <c r="P18" s="61">
        <f t="shared" ref="P18:P19" si="9">ROUND((((H18*T18)/((T18/G18)+U18))*R18), 2)</f>
        <v>0</v>
      </c>
      <c r="Q18" s="63">
        <f t="shared" ref="Q18:Q19" si="10">ROUND((((I18*T18)/((T18/G18)+U18))*R18), 2)</f>
        <v>0</v>
      </c>
      <c r="R18" s="61">
        <v>4</v>
      </c>
      <c r="S18" s="199" t="s">
        <v>12</v>
      </c>
      <c r="T18" s="61">
        <v>0</v>
      </c>
      <c r="U18" s="63">
        <v>0.66600000000000004</v>
      </c>
      <c r="V18" s="88"/>
      <c r="W18" s="88"/>
      <c r="X18" s="88"/>
      <c r="Y18" s="88"/>
      <c r="Z18" s="88"/>
      <c r="AA18" s="88"/>
      <c r="AB18" s="88"/>
      <c r="AC18" s="88"/>
      <c r="AD18" s="88"/>
    </row>
    <row r="19" spans="1:30" ht="19.5" customHeight="1" thickBot="1" x14ac:dyDescent="0.35">
      <c r="A19" s="88"/>
      <c r="B19" s="178"/>
      <c r="C19" s="88"/>
      <c r="D19" s="198" t="s">
        <v>99</v>
      </c>
      <c r="E19" s="184"/>
      <c r="F19" s="66">
        <v>800</v>
      </c>
      <c r="G19" s="66">
        <v>0.8</v>
      </c>
      <c r="H19" s="67">
        <v>58</v>
      </c>
      <c r="I19" s="66">
        <v>1</v>
      </c>
      <c r="J19" s="68">
        <v>1</v>
      </c>
      <c r="K19" s="69">
        <f t="shared" ref="K19" si="11">$G19*H19</f>
        <v>46.400000000000006</v>
      </c>
      <c r="L19" s="66">
        <f t="shared" si="6"/>
        <v>0.8</v>
      </c>
      <c r="M19" s="68"/>
      <c r="N19" s="71">
        <f t="shared" si="7"/>
        <v>185.60000000000002</v>
      </c>
      <c r="O19" s="66">
        <f t="shared" si="8"/>
        <v>3.2</v>
      </c>
      <c r="P19" s="66">
        <f t="shared" si="9"/>
        <v>0</v>
      </c>
      <c r="Q19" s="68">
        <f t="shared" si="10"/>
        <v>0</v>
      </c>
      <c r="R19" s="66">
        <v>4</v>
      </c>
      <c r="S19" s="200" t="s">
        <v>7</v>
      </c>
      <c r="T19" s="66">
        <v>0</v>
      </c>
      <c r="U19" s="68">
        <v>1</v>
      </c>
      <c r="V19" s="88"/>
      <c r="W19" s="88"/>
      <c r="X19" s="88"/>
      <c r="Y19" s="88"/>
      <c r="Z19" s="88"/>
      <c r="AA19" s="88"/>
      <c r="AB19" s="88"/>
      <c r="AC19" s="88"/>
      <c r="AD19" s="88"/>
    </row>
    <row r="20" spans="1:30" ht="19.5" customHeight="1" x14ac:dyDescent="0.3">
      <c r="A20" s="88"/>
      <c r="B20" s="178"/>
      <c r="C20" s="88"/>
      <c r="D20" s="95" t="s">
        <v>90</v>
      </c>
      <c r="E20" s="96">
        <v>1</v>
      </c>
      <c r="F20" s="97">
        <v>2800</v>
      </c>
      <c r="G20" s="97">
        <v>4</v>
      </c>
      <c r="H20" s="112">
        <f>ROUND(H7*0.9,0)</f>
        <v>23</v>
      </c>
      <c r="I20" s="113">
        <f>ROUND(I7*0.9,0)</f>
        <v>1</v>
      </c>
      <c r="J20" s="196">
        <f>ROUND(J7*0.9,0)</f>
        <v>1</v>
      </c>
      <c r="K20" s="100">
        <f t="shared" ref="K19:K25" si="12">$G20*H20</f>
        <v>92</v>
      </c>
      <c r="L20" s="101">
        <f t="shared" ref="L18:M25" si="13">$G20*I20</f>
        <v>4</v>
      </c>
      <c r="M20" s="194">
        <f t="shared" si="13"/>
        <v>4</v>
      </c>
      <c r="N20" s="36">
        <f t="shared" ref="N18:N25" si="14">R20*K20</f>
        <v>184</v>
      </c>
      <c r="O20" s="101">
        <f t="shared" ref="O18:O25" si="15">R20*L20</f>
        <v>8</v>
      </c>
      <c r="P20" s="34">
        <f t="shared" ref="P18:P25" si="16">ROUND((((H20*T20)/((T20/G20)+U20))*R20), 2)</f>
        <v>153.33000000000001</v>
      </c>
      <c r="Q20" s="109">
        <f t="shared" ref="Q18:Q25" si="17">ROUND((((I20*T20)/((T20/G20)+U20))*R20), 2)</f>
        <v>6.67</v>
      </c>
      <c r="R20" s="101">
        <v>2</v>
      </c>
      <c r="S20" s="110" t="s">
        <v>12</v>
      </c>
      <c r="T20" s="101">
        <v>5</v>
      </c>
      <c r="U20" s="40">
        <v>0.25</v>
      </c>
      <c r="V20" s="88"/>
      <c r="W20" s="88"/>
      <c r="X20" s="88"/>
      <c r="Y20" s="88"/>
      <c r="Z20" s="88"/>
      <c r="AA20" s="88"/>
      <c r="AB20" s="88"/>
      <c r="AC20" s="88"/>
      <c r="AD20" s="88"/>
    </row>
    <row r="21" spans="1:30" ht="19.5" customHeight="1" x14ac:dyDescent="0.3">
      <c r="A21" s="88"/>
      <c r="B21" s="178"/>
      <c r="C21" s="88"/>
      <c r="D21" s="95" t="s">
        <v>91</v>
      </c>
      <c r="E21" s="96">
        <v>2</v>
      </c>
      <c r="F21" s="97">
        <v>2900</v>
      </c>
      <c r="G21" s="97">
        <v>4</v>
      </c>
      <c r="H21" s="98">
        <f t="shared" ref="H21:J25" si="18">ROUND(H8*0.9,0)</f>
        <v>25</v>
      </c>
      <c r="I21" s="97">
        <f t="shared" si="18"/>
        <v>1</v>
      </c>
      <c r="J21" s="194">
        <f t="shared" si="18"/>
        <v>1</v>
      </c>
      <c r="K21" s="100">
        <f t="shared" si="12"/>
        <v>100</v>
      </c>
      <c r="L21" s="101">
        <f t="shared" si="13"/>
        <v>4</v>
      </c>
      <c r="M21" s="194">
        <f t="shared" si="13"/>
        <v>4</v>
      </c>
      <c r="N21" s="36">
        <f t="shared" si="14"/>
        <v>200</v>
      </c>
      <c r="O21" s="101">
        <f t="shared" si="15"/>
        <v>8</v>
      </c>
      <c r="P21" s="34">
        <f t="shared" si="16"/>
        <v>166.67</v>
      </c>
      <c r="Q21" s="109">
        <f t="shared" si="17"/>
        <v>6.67</v>
      </c>
      <c r="R21" s="101">
        <v>2</v>
      </c>
      <c r="S21" s="110" t="s">
        <v>12</v>
      </c>
      <c r="T21" s="101">
        <v>5</v>
      </c>
      <c r="U21" s="40">
        <v>0.25</v>
      </c>
      <c r="V21" s="88"/>
      <c r="W21" s="88"/>
      <c r="X21" s="88"/>
      <c r="Y21" s="88"/>
      <c r="Z21" s="88"/>
      <c r="AA21" s="88"/>
      <c r="AB21" s="88"/>
      <c r="AC21" s="88"/>
      <c r="AD21" s="88"/>
    </row>
    <row r="22" spans="1:30" ht="19.5" customHeight="1" x14ac:dyDescent="0.3">
      <c r="A22" s="88"/>
      <c r="B22" s="178"/>
      <c r="C22" s="88"/>
      <c r="D22" s="95" t="s">
        <v>92</v>
      </c>
      <c r="E22" s="96" t="s">
        <v>66</v>
      </c>
      <c r="F22" s="97">
        <v>3000</v>
      </c>
      <c r="G22" s="97">
        <v>4</v>
      </c>
      <c r="H22" s="98">
        <f t="shared" si="18"/>
        <v>27</v>
      </c>
      <c r="I22" s="97">
        <f t="shared" si="18"/>
        <v>1</v>
      </c>
      <c r="J22" s="194">
        <f t="shared" si="18"/>
        <v>1</v>
      </c>
      <c r="K22" s="100">
        <f t="shared" si="12"/>
        <v>108</v>
      </c>
      <c r="L22" s="101">
        <f t="shared" si="13"/>
        <v>4</v>
      </c>
      <c r="M22" s="194">
        <f t="shared" si="13"/>
        <v>4</v>
      </c>
      <c r="N22" s="36">
        <f t="shared" si="14"/>
        <v>216</v>
      </c>
      <c r="O22" s="101">
        <f t="shared" si="15"/>
        <v>8</v>
      </c>
      <c r="P22" s="34">
        <f t="shared" si="16"/>
        <v>180</v>
      </c>
      <c r="Q22" s="109">
        <f t="shared" si="17"/>
        <v>6.67</v>
      </c>
      <c r="R22" s="101">
        <v>2</v>
      </c>
      <c r="S22" s="110" t="s">
        <v>12</v>
      </c>
      <c r="T22" s="101">
        <v>5</v>
      </c>
      <c r="U22" s="40">
        <v>0.25</v>
      </c>
      <c r="V22" s="88"/>
      <c r="W22" s="88"/>
      <c r="X22" s="88"/>
      <c r="Y22" s="88"/>
      <c r="Z22" s="88"/>
      <c r="AA22" s="88"/>
      <c r="AB22" s="88"/>
      <c r="AC22" s="88"/>
      <c r="AD22" s="88"/>
    </row>
    <row r="23" spans="1:30" ht="19.5" customHeight="1" x14ac:dyDescent="0.3">
      <c r="A23" s="88"/>
      <c r="B23" s="178"/>
      <c r="C23" s="88"/>
      <c r="D23" s="95" t="s">
        <v>93</v>
      </c>
      <c r="E23" s="96">
        <v>4</v>
      </c>
      <c r="F23" s="97">
        <v>2950</v>
      </c>
      <c r="G23" s="97">
        <v>4</v>
      </c>
      <c r="H23" s="98">
        <f t="shared" si="18"/>
        <v>30</v>
      </c>
      <c r="I23" s="97">
        <f t="shared" si="18"/>
        <v>1</v>
      </c>
      <c r="J23" s="194">
        <f t="shared" si="18"/>
        <v>1</v>
      </c>
      <c r="K23" s="100">
        <f t="shared" si="12"/>
        <v>120</v>
      </c>
      <c r="L23" s="101">
        <f t="shared" si="13"/>
        <v>4</v>
      </c>
      <c r="M23" s="194">
        <f t="shared" si="13"/>
        <v>4</v>
      </c>
      <c r="N23" s="36">
        <f t="shared" si="14"/>
        <v>240</v>
      </c>
      <c r="O23" s="101">
        <f t="shared" si="15"/>
        <v>8</v>
      </c>
      <c r="P23" s="34">
        <f t="shared" si="16"/>
        <v>200</v>
      </c>
      <c r="Q23" s="109">
        <f t="shared" si="17"/>
        <v>6.67</v>
      </c>
      <c r="R23" s="101">
        <v>2</v>
      </c>
      <c r="S23" s="101" t="s">
        <v>5</v>
      </c>
      <c r="T23" s="101">
        <v>5</v>
      </c>
      <c r="U23" s="40">
        <v>0.25</v>
      </c>
      <c r="V23" s="88"/>
      <c r="W23" s="88"/>
      <c r="X23" s="88"/>
      <c r="Y23" s="88"/>
      <c r="Z23" s="88"/>
      <c r="AA23" s="88"/>
      <c r="AB23" s="88"/>
      <c r="AC23" s="88"/>
      <c r="AD23" s="88"/>
    </row>
    <row r="24" spans="1:30" ht="19.5" customHeight="1" x14ac:dyDescent="0.3">
      <c r="A24" s="88"/>
      <c r="B24" s="178"/>
      <c r="C24" s="88"/>
      <c r="D24" s="95" t="s">
        <v>94</v>
      </c>
      <c r="E24" s="96">
        <v>5</v>
      </c>
      <c r="F24" s="97">
        <v>2950</v>
      </c>
      <c r="G24" s="97">
        <v>4</v>
      </c>
      <c r="H24" s="98">
        <f t="shared" si="18"/>
        <v>32</v>
      </c>
      <c r="I24" s="97">
        <f t="shared" si="18"/>
        <v>1</v>
      </c>
      <c r="J24" s="194">
        <f t="shared" si="18"/>
        <v>1</v>
      </c>
      <c r="K24" s="100">
        <f t="shared" si="12"/>
        <v>128</v>
      </c>
      <c r="L24" s="101">
        <f t="shared" si="13"/>
        <v>4</v>
      </c>
      <c r="M24" s="194">
        <f t="shared" si="13"/>
        <v>4</v>
      </c>
      <c r="N24" s="36">
        <f t="shared" si="14"/>
        <v>256</v>
      </c>
      <c r="O24" s="101">
        <f t="shared" si="15"/>
        <v>8</v>
      </c>
      <c r="P24" s="34">
        <f t="shared" si="16"/>
        <v>213.33</v>
      </c>
      <c r="Q24" s="109">
        <f t="shared" si="17"/>
        <v>6.67</v>
      </c>
      <c r="R24" s="101">
        <v>2</v>
      </c>
      <c r="S24" s="101" t="s">
        <v>5</v>
      </c>
      <c r="T24" s="101">
        <v>5</v>
      </c>
      <c r="U24" s="40">
        <v>0.25</v>
      </c>
      <c r="V24" s="88"/>
      <c r="W24" s="88"/>
      <c r="X24" s="88"/>
      <c r="Y24" s="88"/>
      <c r="Z24" s="88"/>
      <c r="AA24" s="88"/>
      <c r="AB24" s="88"/>
      <c r="AC24" s="88"/>
      <c r="AD24" s="88"/>
    </row>
    <row r="25" spans="1:30" ht="19.5" customHeight="1" thickBot="1" x14ac:dyDescent="0.35">
      <c r="A25" s="88"/>
      <c r="B25" s="178"/>
      <c r="C25" s="88"/>
      <c r="D25" s="102" t="s">
        <v>95</v>
      </c>
      <c r="E25" s="103" t="s">
        <v>67</v>
      </c>
      <c r="F25" s="104">
        <v>3050</v>
      </c>
      <c r="G25" s="104">
        <v>4</v>
      </c>
      <c r="H25" s="105">
        <f t="shared" si="18"/>
        <v>35</v>
      </c>
      <c r="I25" s="104">
        <f t="shared" si="18"/>
        <v>1</v>
      </c>
      <c r="J25" s="195">
        <f t="shared" si="18"/>
        <v>1</v>
      </c>
      <c r="K25" s="107">
        <f t="shared" si="12"/>
        <v>140</v>
      </c>
      <c r="L25" s="108">
        <f t="shared" si="13"/>
        <v>4</v>
      </c>
      <c r="M25" s="195">
        <f t="shared" si="13"/>
        <v>4</v>
      </c>
      <c r="N25" s="37">
        <f t="shared" si="14"/>
        <v>280</v>
      </c>
      <c r="O25" s="108">
        <f t="shared" si="15"/>
        <v>8</v>
      </c>
      <c r="P25" s="35">
        <f t="shared" si="16"/>
        <v>233.33</v>
      </c>
      <c r="Q25" s="111">
        <f t="shared" si="17"/>
        <v>6.67</v>
      </c>
      <c r="R25" s="108">
        <v>2</v>
      </c>
      <c r="S25" s="108" t="s">
        <v>5</v>
      </c>
      <c r="T25" s="108">
        <v>5</v>
      </c>
      <c r="U25" s="41">
        <v>0.25</v>
      </c>
      <c r="V25" s="88"/>
      <c r="W25" s="88"/>
      <c r="X25" s="88"/>
      <c r="Y25" s="88"/>
      <c r="Z25" s="88"/>
      <c r="AA25" s="88"/>
      <c r="AB25" s="88"/>
      <c r="AC25" s="88"/>
      <c r="AD25" s="88"/>
    </row>
    <row r="26" spans="1:30" ht="6" customHeight="1" x14ac:dyDescent="0.25">
      <c r="A26" s="88"/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</row>
    <row r="27" spans="1:30" s="90" customFormat="1" ht="8" customHeight="1" x14ac:dyDescent="0.25"/>
    <row r="28" spans="1:30" ht="6" customHeight="1" thickBot="1" x14ac:dyDescent="0.3">
      <c r="A28" s="89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</row>
    <row r="29" spans="1:30" ht="13" customHeight="1" x14ac:dyDescent="0.3">
      <c r="A29" s="89"/>
      <c r="B29" s="179" t="s">
        <v>77</v>
      </c>
      <c r="C29" s="89"/>
      <c r="D29" s="180" t="s">
        <v>89</v>
      </c>
      <c r="E29" s="182" t="s">
        <v>65</v>
      </c>
      <c r="F29" s="185"/>
      <c r="G29" s="185"/>
      <c r="H29" s="186" t="s">
        <v>26</v>
      </c>
      <c r="I29" s="187"/>
      <c r="J29" s="188"/>
      <c r="K29" s="186" t="s">
        <v>23</v>
      </c>
      <c r="L29" s="187"/>
      <c r="M29" s="188"/>
      <c r="N29" s="186" t="s">
        <v>19</v>
      </c>
      <c r="O29" s="187"/>
      <c r="P29" s="187"/>
      <c r="Q29" s="188"/>
      <c r="R29" s="185"/>
      <c r="S29" s="185"/>
      <c r="T29" s="185"/>
      <c r="U29" s="189"/>
      <c r="V29" s="89"/>
      <c r="W29" s="89"/>
      <c r="X29" s="89"/>
      <c r="Y29" s="89"/>
      <c r="Z29" s="89"/>
      <c r="AA29" s="89"/>
      <c r="AB29" s="89"/>
      <c r="AC29" s="89"/>
      <c r="AD29" s="89"/>
    </row>
    <row r="30" spans="1:30" ht="13.5" customHeight="1" thickBot="1" x14ac:dyDescent="0.35">
      <c r="A30" s="89"/>
      <c r="B30" s="179"/>
      <c r="C30" s="89"/>
      <c r="D30" s="181"/>
      <c r="E30" s="183"/>
      <c r="F30" s="190" t="s">
        <v>1</v>
      </c>
      <c r="G30" s="190" t="s">
        <v>2</v>
      </c>
      <c r="H30" s="191" t="s">
        <v>27</v>
      </c>
      <c r="I30" s="190" t="s">
        <v>25</v>
      </c>
      <c r="J30" s="192" t="s">
        <v>24</v>
      </c>
      <c r="K30" s="191" t="s">
        <v>27</v>
      </c>
      <c r="L30" s="190" t="s">
        <v>25</v>
      </c>
      <c r="M30" s="192" t="s">
        <v>24</v>
      </c>
      <c r="N30" s="191" t="s">
        <v>96</v>
      </c>
      <c r="O30" s="190" t="s">
        <v>29</v>
      </c>
      <c r="P30" s="193" t="s">
        <v>97</v>
      </c>
      <c r="Q30" s="192" t="s">
        <v>31</v>
      </c>
      <c r="R30" s="190" t="s">
        <v>20</v>
      </c>
      <c r="S30" s="190" t="s">
        <v>3</v>
      </c>
      <c r="T30" s="190" t="s">
        <v>21</v>
      </c>
      <c r="U30" s="192" t="s">
        <v>22</v>
      </c>
      <c r="V30" s="89"/>
      <c r="W30" s="89"/>
      <c r="X30" s="89"/>
      <c r="Y30" s="89"/>
      <c r="Z30" s="89"/>
      <c r="AA30" s="89"/>
      <c r="AB30" s="89"/>
      <c r="AC30" s="89"/>
      <c r="AD30" s="89"/>
    </row>
    <row r="31" spans="1:30" ht="19.5" customHeight="1" x14ac:dyDescent="0.3">
      <c r="A31" s="89"/>
      <c r="B31" s="179"/>
      <c r="C31" s="89"/>
      <c r="D31" s="197" t="s">
        <v>98</v>
      </c>
      <c r="E31" s="183"/>
      <c r="F31" s="61">
        <v>1000</v>
      </c>
      <c r="G31" s="61">
        <v>1.5</v>
      </c>
      <c r="H31" s="62">
        <v>30</v>
      </c>
      <c r="I31" s="61">
        <v>1</v>
      </c>
      <c r="J31" s="63">
        <v>1</v>
      </c>
      <c r="K31" s="64">
        <f>$G31*H31</f>
        <v>45</v>
      </c>
      <c r="L31" s="61">
        <f t="shared" ref="L31:L32" si="19">$G31*I31</f>
        <v>1.5</v>
      </c>
      <c r="M31" s="63"/>
      <c r="N31" s="70">
        <f t="shared" ref="N31:N32" si="20">R31*K31</f>
        <v>180</v>
      </c>
      <c r="O31" s="61">
        <f t="shared" ref="O31:O32" si="21">R31*L31</f>
        <v>6</v>
      </c>
      <c r="P31" s="61">
        <f t="shared" ref="P31:P32" si="22">ROUND((((H31*T31)/((T31/G31)+U31))*R31), 2)</f>
        <v>0</v>
      </c>
      <c r="Q31" s="63">
        <f t="shared" ref="Q31:Q32" si="23">ROUND((((I31*T31)/((T31/G31)+U31))*R31), 2)</f>
        <v>0</v>
      </c>
      <c r="R31" s="61">
        <v>4</v>
      </c>
      <c r="S31" s="199" t="s">
        <v>12</v>
      </c>
      <c r="T31" s="61">
        <v>0</v>
      </c>
      <c r="U31" s="63">
        <v>0.66600000000000004</v>
      </c>
      <c r="V31" s="89"/>
      <c r="W31" s="89"/>
      <c r="X31" s="89"/>
      <c r="Y31" s="89"/>
      <c r="Z31" s="89"/>
      <c r="AA31" s="89"/>
      <c r="AB31" s="89"/>
      <c r="AC31" s="89"/>
      <c r="AD31" s="89"/>
    </row>
    <row r="32" spans="1:30" ht="19.5" customHeight="1" thickBot="1" x14ac:dyDescent="0.35">
      <c r="A32" s="89"/>
      <c r="B32" s="179"/>
      <c r="C32" s="89"/>
      <c r="D32" s="198" t="s">
        <v>99</v>
      </c>
      <c r="E32" s="184"/>
      <c r="F32" s="66">
        <v>800</v>
      </c>
      <c r="G32" s="66">
        <v>0.8</v>
      </c>
      <c r="H32" s="67">
        <v>58</v>
      </c>
      <c r="I32" s="66">
        <v>1</v>
      </c>
      <c r="J32" s="68">
        <v>1</v>
      </c>
      <c r="K32" s="69">
        <f t="shared" ref="K32" si="24">$G32*H32</f>
        <v>46.400000000000006</v>
      </c>
      <c r="L32" s="66">
        <f t="shared" si="19"/>
        <v>0.8</v>
      </c>
      <c r="M32" s="68"/>
      <c r="N32" s="71">
        <f t="shared" si="20"/>
        <v>185.60000000000002</v>
      </c>
      <c r="O32" s="66">
        <f t="shared" si="21"/>
        <v>3.2</v>
      </c>
      <c r="P32" s="66">
        <f t="shared" si="22"/>
        <v>0</v>
      </c>
      <c r="Q32" s="68">
        <f t="shared" si="23"/>
        <v>0</v>
      </c>
      <c r="R32" s="66">
        <v>4</v>
      </c>
      <c r="S32" s="200" t="s">
        <v>7</v>
      </c>
      <c r="T32" s="66">
        <v>0</v>
      </c>
      <c r="U32" s="68">
        <v>1</v>
      </c>
      <c r="V32" s="89"/>
      <c r="W32" s="89"/>
      <c r="X32" s="89"/>
      <c r="Y32" s="89"/>
      <c r="Z32" s="89"/>
      <c r="AA32" s="89"/>
      <c r="AB32" s="89"/>
      <c r="AC32" s="89"/>
      <c r="AD32" s="89"/>
    </row>
    <row r="33" spans="1:30" ht="19.5" customHeight="1" x14ac:dyDescent="0.3">
      <c r="A33" s="89"/>
      <c r="B33" s="179"/>
      <c r="C33" s="89"/>
      <c r="D33" s="95" t="s">
        <v>90</v>
      </c>
      <c r="E33" s="96">
        <v>1</v>
      </c>
      <c r="F33" s="97">
        <v>2800</v>
      </c>
      <c r="G33" s="97">
        <v>4</v>
      </c>
      <c r="H33" s="112">
        <f>H7*2</f>
        <v>50</v>
      </c>
      <c r="I33" s="113">
        <f t="shared" ref="I33:J33" si="25">I7*2</f>
        <v>2</v>
      </c>
      <c r="J33" s="196">
        <f t="shared" si="25"/>
        <v>2</v>
      </c>
      <c r="K33" s="115">
        <f t="shared" ref="K32:K38" si="26">$G33*H33</f>
        <v>200</v>
      </c>
      <c r="L33" s="101">
        <f t="shared" ref="L31:M38" si="27">$G33*I33</f>
        <v>8</v>
      </c>
      <c r="M33" s="194">
        <f t="shared" si="27"/>
        <v>8</v>
      </c>
      <c r="N33" s="36">
        <f t="shared" ref="N31:N38" si="28">R33*K33</f>
        <v>400</v>
      </c>
      <c r="O33" s="101">
        <f t="shared" ref="O31:O38" si="29">R33*L33</f>
        <v>16</v>
      </c>
      <c r="P33" s="34">
        <f t="shared" ref="P31:P38" si="30">ROUND((((H33*T33)/((T33/G33)+U33))*R33), 2)</f>
        <v>333.33</v>
      </c>
      <c r="Q33" s="109">
        <f t="shared" ref="Q31:Q38" si="31">ROUND((((I33*T33)/((T33/G33)+U33))*R33), 2)</f>
        <v>13.33</v>
      </c>
      <c r="R33" s="101">
        <v>2</v>
      </c>
      <c r="S33" s="110" t="s">
        <v>12</v>
      </c>
      <c r="T33" s="101">
        <v>5</v>
      </c>
      <c r="U33" s="40">
        <v>0.25</v>
      </c>
      <c r="V33" s="89"/>
      <c r="W33" s="89"/>
      <c r="X33" s="89"/>
      <c r="Y33" s="89"/>
      <c r="Z33" s="89"/>
      <c r="AA33" s="89"/>
      <c r="AB33" s="89"/>
      <c r="AC33" s="89"/>
      <c r="AD33" s="89"/>
    </row>
    <row r="34" spans="1:30" ht="19.5" customHeight="1" x14ac:dyDescent="0.3">
      <c r="A34" s="89"/>
      <c r="B34" s="179"/>
      <c r="C34" s="89"/>
      <c r="D34" s="95" t="s">
        <v>91</v>
      </c>
      <c r="E34" s="96">
        <v>2</v>
      </c>
      <c r="F34" s="97">
        <v>2900</v>
      </c>
      <c r="G34" s="97">
        <v>4</v>
      </c>
      <c r="H34" s="98">
        <f t="shared" ref="H34:J38" si="32">H8*2</f>
        <v>56</v>
      </c>
      <c r="I34" s="97">
        <f t="shared" si="32"/>
        <v>2</v>
      </c>
      <c r="J34" s="194">
        <f t="shared" si="32"/>
        <v>2</v>
      </c>
      <c r="K34" s="115">
        <f t="shared" si="26"/>
        <v>224</v>
      </c>
      <c r="L34" s="101">
        <f t="shared" si="27"/>
        <v>8</v>
      </c>
      <c r="M34" s="194">
        <f t="shared" si="27"/>
        <v>8</v>
      </c>
      <c r="N34" s="36">
        <f t="shared" si="28"/>
        <v>448</v>
      </c>
      <c r="O34" s="101">
        <f t="shared" si="29"/>
        <v>16</v>
      </c>
      <c r="P34" s="34">
        <f t="shared" si="30"/>
        <v>373.33</v>
      </c>
      <c r="Q34" s="109">
        <f t="shared" si="31"/>
        <v>13.33</v>
      </c>
      <c r="R34" s="101">
        <v>2</v>
      </c>
      <c r="S34" s="110" t="s">
        <v>12</v>
      </c>
      <c r="T34" s="101">
        <v>5</v>
      </c>
      <c r="U34" s="40">
        <v>0.25</v>
      </c>
      <c r="V34" s="89"/>
      <c r="W34" s="89"/>
      <c r="X34" s="89"/>
      <c r="Y34" s="89"/>
      <c r="Z34" s="89"/>
      <c r="AA34" s="89"/>
      <c r="AB34" s="89"/>
      <c r="AC34" s="89"/>
      <c r="AD34" s="89"/>
    </row>
    <row r="35" spans="1:30" ht="19.5" customHeight="1" x14ac:dyDescent="0.3">
      <c r="A35" s="89"/>
      <c r="B35" s="179"/>
      <c r="C35" s="89"/>
      <c r="D35" s="95" t="s">
        <v>92</v>
      </c>
      <c r="E35" s="96" t="s">
        <v>66</v>
      </c>
      <c r="F35" s="97">
        <v>3000</v>
      </c>
      <c r="G35" s="97">
        <v>4</v>
      </c>
      <c r="H35" s="98">
        <f t="shared" si="32"/>
        <v>60</v>
      </c>
      <c r="I35" s="97">
        <f t="shared" si="32"/>
        <v>2</v>
      </c>
      <c r="J35" s="194">
        <f t="shared" si="32"/>
        <v>2</v>
      </c>
      <c r="K35" s="115">
        <f t="shared" si="26"/>
        <v>240</v>
      </c>
      <c r="L35" s="101">
        <f t="shared" si="27"/>
        <v>8</v>
      </c>
      <c r="M35" s="194">
        <f t="shared" si="27"/>
        <v>8</v>
      </c>
      <c r="N35" s="36">
        <f t="shared" si="28"/>
        <v>480</v>
      </c>
      <c r="O35" s="101">
        <f t="shared" si="29"/>
        <v>16</v>
      </c>
      <c r="P35" s="34">
        <f t="shared" si="30"/>
        <v>400</v>
      </c>
      <c r="Q35" s="109">
        <f t="shared" si="31"/>
        <v>13.33</v>
      </c>
      <c r="R35" s="101">
        <v>2</v>
      </c>
      <c r="S35" s="110" t="s">
        <v>12</v>
      </c>
      <c r="T35" s="101">
        <v>5</v>
      </c>
      <c r="U35" s="40">
        <v>0.25</v>
      </c>
      <c r="V35" s="89"/>
      <c r="W35" s="89"/>
      <c r="X35" s="89"/>
      <c r="Y35" s="89"/>
      <c r="Z35" s="89"/>
      <c r="AA35" s="89"/>
      <c r="AB35" s="89"/>
      <c r="AC35" s="89"/>
      <c r="AD35" s="89"/>
    </row>
    <row r="36" spans="1:30" ht="19.5" customHeight="1" x14ac:dyDescent="0.3">
      <c r="A36" s="89"/>
      <c r="B36" s="179"/>
      <c r="C36" s="89"/>
      <c r="D36" s="95" t="s">
        <v>93</v>
      </c>
      <c r="E36" s="96">
        <v>4</v>
      </c>
      <c r="F36" s="97">
        <v>2950</v>
      </c>
      <c r="G36" s="97">
        <v>4</v>
      </c>
      <c r="H36" s="98">
        <f t="shared" si="32"/>
        <v>66</v>
      </c>
      <c r="I36" s="97">
        <f t="shared" si="32"/>
        <v>2</v>
      </c>
      <c r="J36" s="194">
        <f t="shared" si="32"/>
        <v>2</v>
      </c>
      <c r="K36" s="115">
        <f t="shared" si="26"/>
        <v>264</v>
      </c>
      <c r="L36" s="101">
        <f t="shared" si="27"/>
        <v>8</v>
      </c>
      <c r="M36" s="194">
        <f t="shared" si="27"/>
        <v>8</v>
      </c>
      <c r="N36" s="36">
        <f t="shared" si="28"/>
        <v>528</v>
      </c>
      <c r="O36" s="101">
        <f t="shared" si="29"/>
        <v>16</v>
      </c>
      <c r="P36" s="34">
        <f t="shared" si="30"/>
        <v>440</v>
      </c>
      <c r="Q36" s="109">
        <f t="shared" si="31"/>
        <v>13.33</v>
      </c>
      <c r="R36" s="101">
        <v>2</v>
      </c>
      <c r="S36" s="101" t="s">
        <v>5</v>
      </c>
      <c r="T36" s="101">
        <v>5</v>
      </c>
      <c r="U36" s="40">
        <v>0.25</v>
      </c>
      <c r="V36" s="89"/>
      <c r="W36" s="89"/>
      <c r="X36" s="89"/>
      <c r="Y36" s="89"/>
      <c r="Z36" s="89"/>
      <c r="AA36" s="89"/>
      <c r="AB36" s="89"/>
      <c r="AC36" s="89"/>
      <c r="AD36" s="89"/>
    </row>
    <row r="37" spans="1:30" ht="19.5" customHeight="1" x14ac:dyDescent="0.3">
      <c r="A37" s="89"/>
      <c r="B37" s="179"/>
      <c r="C37" s="89"/>
      <c r="D37" s="95" t="s">
        <v>94</v>
      </c>
      <c r="E37" s="96">
        <v>5</v>
      </c>
      <c r="F37" s="97">
        <v>2950</v>
      </c>
      <c r="G37" s="97">
        <v>4</v>
      </c>
      <c r="H37" s="98">
        <f t="shared" si="32"/>
        <v>72</v>
      </c>
      <c r="I37" s="97">
        <f t="shared" si="32"/>
        <v>2</v>
      </c>
      <c r="J37" s="194">
        <f t="shared" si="32"/>
        <v>2</v>
      </c>
      <c r="K37" s="115">
        <f t="shared" si="26"/>
        <v>288</v>
      </c>
      <c r="L37" s="101">
        <f t="shared" si="27"/>
        <v>8</v>
      </c>
      <c r="M37" s="194">
        <f t="shared" si="27"/>
        <v>8</v>
      </c>
      <c r="N37" s="36">
        <f t="shared" si="28"/>
        <v>576</v>
      </c>
      <c r="O37" s="101">
        <f t="shared" si="29"/>
        <v>16</v>
      </c>
      <c r="P37" s="34">
        <f t="shared" si="30"/>
        <v>480</v>
      </c>
      <c r="Q37" s="109">
        <f t="shared" si="31"/>
        <v>13.33</v>
      </c>
      <c r="R37" s="101">
        <v>2</v>
      </c>
      <c r="S37" s="101" t="s">
        <v>5</v>
      </c>
      <c r="T37" s="101">
        <v>5</v>
      </c>
      <c r="U37" s="40">
        <v>0.25</v>
      </c>
      <c r="V37" s="89"/>
      <c r="W37" s="89"/>
      <c r="X37" s="89"/>
      <c r="Y37" s="89"/>
      <c r="Z37" s="89"/>
      <c r="AA37" s="89"/>
      <c r="AB37" s="89"/>
      <c r="AC37" s="89"/>
      <c r="AD37" s="89"/>
    </row>
    <row r="38" spans="1:30" ht="19.5" customHeight="1" thickBot="1" x14ac:dyDescent="0.35">
      <c r="A38" s="89"/>
      <c r="B38" s="179"/>
      <c r="C38" s="89"/>
      <c r="D38" s="102" t="s">
        <v>95</v>
      </c>
      <c r="E38" s="103" t="s">
        <v>67</v>
      </c>
      <c r="F38" s="104">
        <v>3050</v>
      </c>
      <c r="G38" s="104">
        <v>4</v>
      </c>
      <c r="H38" s="105">
        <f t="shared" si="32"/>
        <v>78</v>
      </c>
      <c r="I38" s="104">
        <f t="shared" si="32"/>
        <v>2</v>
      </c>
      <c r="J38" s="195">
        <f t="shared" si="32"/>
        <v>2</v>
      </c>
      <c r="K38" s="116">
        <f t="shared" si="26"/>
        <v>312</v>
      </c>
      <c r="L38" s="108">
        <f t="shared" si="27"/>
        <v>8</v>
      </c>
      <c r="M38" s="195">
        <f t="shared" si="27"/>
        <v>8</v>
      </c>
      <c r="N38" s="37">
        <f t="shared" si="28"/>
        <v>624</v>
      </c>
      <c r="O38" s="108">
        <f t="shared" si="29"/>
        <v>16</v>
      </c>
      <c r="P38" s="35">
        <f t="shared" si="30"/>
        <v>520</v>
      </c>
      <c r="Q38" s="111">
        <f t="shared" si="31"/>
        <v>13.33</v>
      </c>
      <c r="R38" s="108">
        <v>2</v>
      </c>
      <c r="S38" s="108" t="s">
        <v>5</v>
      </c>
      <c r="T38" s="108">
        <v>5</v>
      </c>
      <c r="U38" s="41">
        <v>0.25</v>
      </c>
      <c r="V38" s="89"/>
      <c r="W38" s="89"/>
      <c r="X38" s="89"/>
      <c r="Y38" s="89"/>
      <c r="Z38" s="89"/>
      <c r="AA38" s="89"/>
      <c r="AB38" s="89"/>
      <c r="AC38" s="89"/>
      <c r="AD38" s="89"/>
    </row>
    <row r="39" spans="1:30" ht="6" customHeight="1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</row>
    <row r="40" spans="1:30" ht="8.5" customHeight="1" x14ac:dyDescent="0.25"/>
    <row r="41" spans="1:30" x14ac:dyDescent="0.25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</row>
    <row r="42" spans="1:30" ht="19.5" customHeight="1" x14ac:dyDescent="0.25">
      <c r="A42" s="94"/>
      <c r="B42" s="174" t="s">
        <v>78</v>
      </c>
      <c r="C42" s="174"/>
      <c r="D42" s="174"/>
      <c r="E42" s="94"/>
      <c r="F42" s="175" t="s">
        <v>100</v>
      </c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94"/>
      <c r="W42" s="94"/>
      <c r="X42" s="94"/>
      <c r="Y42" s="94"/>
      <c r="Z42" s="94"/>
      <c r="AA42" s="94"/>
      <c r="AB42" s="94"/>
      <c r="AC42" s="94"/>
      <c r="AD42" s="94"/>
    </row>
    <row r="43" spans="1:30" ht="19.5" customHeight="1" x14ac:dyDescent="0.25">
      <c r="A43" s="94"/>
      <c r="B43" s="174"/>
      <c r="C43" s="174"/>
      <c r="D43" s="174"/>
      <c r="E43" s="94"/>
      <c r="F43" s="175" t="s">
        <v>80</v>
      </c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176"/>
      <c r="V43" s="94"/>
      <c r="W43" s="94"/>
      <c r="X43" s="94"/>
      <c r="Y43" s="94"/>
      <c r="Z43" s="94"/>
      <c r="AA43" s="94"/>
      <c r="AB43" s="94"/>
      <c r="AC43" s="94"/>
      <c r="AD43" s="94"/>
    </row>
    <row r="44" spans="1:30" x14ac:dyDescent="0.25">
      <c r="A44" s="94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</row>
  </sheetData>
  <mergeCells count="21">
    <mergeCell ref="B42:D43"/>
    <mergeCell ref="F42:U42"/>
    <mergeCell ref="F43:U43"/>
    <mergeCell ref="B29:B38"/>
    <mergeCell ref="D29:D30"/>
    <mergeCell ref="E29:E32"/>
    <mergeCell ref="H29:J29"/>
    <mergeCell ref="K29:M29"/>
    <mergeCell ref="N29:Q29"/>
    <mergeCell ref="B16:B25"/>
    <mergeCell ref="D16:D17"/>
    <mergeCell ref="E16:E19"/>
    <mergeCell ref="H16:J16"/>
    <mergeCell ref="K16:M16"/>
    <mergeCell ref="N16:Q16"/>
    <mergeCell ref="B3:B12"/>
    <mergeCell ref="D3:D4"/>
    <mergeCell ref="E3:E6"/>
    <mergeCell ref="H3:J3"/>
    <mergeCell ref="K3:M3"/>
    <mergeCell ref="N3:Q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DC5C1-947E-4577-BE34-C36A3172BDC2}">
  <dimension ref="B2:AF67"/>
  <sheetViews>
    <sheetView showGridLines="0" workbookViewId="0">
      <selection activeCell="T9" sqref="T9"/>
    </sheetView>
  </sheetViews>
  <sheetFormatPr defaultColWidth="12.54296875" defaultRowHeight="12.5" x14ac:dyDescent="0.25"/>
  <cols>
    <col min="2" max="2" width="36.453125" customWidth="1"/>
    <col min="3" max="3" width="7.1796875" style="3" customWidth="1"/>
    <col min="4" max="4" width="10.54296875" style="3" customWidth="1"/>
    <col min="5" max="5" width="9.81640625" style="3" customWidth="1"/>
    <col min="6" max="8" width="8.1796875" style="3" customWidth="1"/>
    <col min="9" max="9" width="10.1796875" style="3" customWidth="1"/>
    <col min="10" max="11" width="10.453125" style="3" customWidth="1"/>
    <col min="12" max="12" width="14.7265625" style="3" customWidth="1"/>
    <col min="13" max="13" width="13.54296875" style="3" customWidth="1"/>
    <col min="14" max="14" width="11" style="3" customWidth="1"/>
    <col min="15" max="15" width="13.26953125" style="3" customWidth="1"/>
    <col min="16" max="16" width="8.1796875" style="3" customWidth="1"/>
    <col min="17" max="17" width="6.453125" style="3" customWidth="1"/>
    <col min="18" max="18" width="9" style="3" customWidth="1"/>
    <col min="19" max="19" width="9.1796875" style="3" customWidth="1"/>
    <col min="20" max="20" width="25.81640625" customWidth="1"/>
    <col min="21" max="22" width="10.453125" customWidth="1"/>
  </cols>
  <sheetData>
    <row r="2" spans="2:32" ht="13" thickBot="1" x14ac:dyDescent="0.3"/>
    <row r="3" spans="2:32" ht="15.75" customHeight="1" x14ac:dyDescent="0.3">
      <c r="B3" s="135" t="s">
        <v>0</v>
      </c>
      <c r="C3" s="140" t="s">
        <v>65</v>
      </c>
      <c r="D3" s="24"/>
      <c r="E3" s="24"/>
      <c r="F3" s="137" t="s">
        <v>26</v>
      </c>
      <c r="G3" s="138"/>
      <c r="H3" s="139"/>
      <c r="I3" s="137" t="s">
        <v>23</v>
      </c>
      <c r="J3" s="138"/>
      <c r="K3" s="139"/>
      <c r="L3" s="137" t="s">
        <v>19</v>
      </c>
      <c r="M3" s="138"/>
      <c r="N3" s="138"/>
      <c r="O3" s="139"/>
      <c r="P3" s="24"/>
      <c r="Q3" s="24"/>
      <c r="R3" s="24"/>
      <c r="S3" s="25"/>
    </row>
    <row r="4" spans="2:32" ht="13.5" customHeight="1" thickBot="1" x14ac:dyDescent="0.35">
      <c r="B4" s="136"/>
      <c r="C4" s="141"/>
      <c r="D4" s="26" t="s">
        <v>1</v>
      </c>
      <c r="E4" s="26" t="s">
        <v>2</v>
      </c>
      <c r="F4" s="27" t="s">
        <v>24</v>
      </c>
      <c r="G4" s="26" t="s">
        <v>25</v>
      </c>
      <c r="H4" s="28" t="s">
        <v>27</v>
      </c>
      <c r="I4" s="27" t="s">
        <v>24</v>
      </c>
      <c r="J4" s="26" t="s">
        <v>25</v>
      </c>
      <c r="K4" s="28" t="s">
        <v>27</v>
      </c>
      <c r="L4" s="27" t="s">
        <v>28</v>
      </c>
      <c r="M4" s="26" t="s">
        <v>29</v>
      </c>
      <c r="N4" s="29" t="s">
        <v>30</v>
      </c>
      <c r="O4" s="28" t="s">
        <v>31</v>
      </c>
      <c r="P4" s="26" t="s">
        <v>20</v>
      </c>
      <c r="Q4" s="26" t="s">
        <v>3</v>
      </c>
      <c r="R4" s="26" t="s">
        <v>21</v>
      </c>
      <c r="S4" s="28" t="s">
        <v>22</v>
      </c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2:32" ht="19.5" customHeight="1" x14ac:dyDescent="0.3">
      <c r="B5" s="60" t="s">
        <v>4</v>
      </c>
      <c r="C5" s="141"/>
      <c r="D5" s="61">
        <v>800</v>
      </c>
      <c r="E5" s="61">
        <v>7.5</v>
      </c>
      <c r="F5" s="62">
        <v>18</v>
      </c>
      <c r="G5" s="61">
        <v>5</v>
      </c>
      <c r="H5" s="63"/>
      <c r="I5" s="64">
        <f>$E5*F5</f>
        <v>135</v>
      </c>
      <c r="J5" s="61">
        <f t="shared" ref="J5:K12" si="0">$E5*G5</f>
        <v>37.5</v>
      </c>
      <c r="K5" s="63"/>
      <c r="L5" s="70">
        <f t="shared" ref="L5:L12" si="1">P5*I5</f>
        <v>810</v>
      </c>
      <c r="M5" s="61">
        <f t="shared" ref="M5:M12" si="2">P5*J5</f>
        <v>225</v>
      </c>
      <c r="N5" s="61">
        <f t="shared" ref="N5:N12" si="3">ROUND((((F5*R5)/((R5/E5)+S5))*P5), 2)</f>
        <v>336.62</v>
      </c>
      <c r="O5" s="63">
        <f t="shared" ref="O5:O12" si="4">ROUND((((G5*R5)/((R5/E5)+S5))*P5), 2)</f>
        <v>93.51</v>
      </c>
      <c r="P5" s="61">
        <v>6</v>
      </c>
      <c r="Q5" s="61" t="s">
        <v>5</v>
      </c>
      <c r="R5" s="61">
        <v>40</v>
      </c>
      <c r="S5" s="63">
        <v>7.5</v>
      </c>
    </row>
    <row r="6" spans="2:32" ht="19.5" customHeight="1" thickBot="1" x14ac:dyDescent="0.35">
      <c r="B6" s="65" t="s">
        <v>6</v>
      </c>
      <c r="C6" s="142"/>
      <c r="D6" s="66">
        <v>1250</v>
      </c>
      <c r="E6" s="66">
        <v>4</v>
      </c>
      <c r="F6" s="67">
        <v>37</v>
      </c>
      <c r="G6" s="66">
        <v>11</v>
      </c>
      <c r="H6" s="68"/>
      <c r="I6" s="69">
        <f t="shared" ref="I6:I12" si="5">$E6*F6</f>
        <v>148</v>
      </c>
      <c r="J6" s="66">
        <f t="shared" si="0"/>
        <v>44</v>
      </c>
      <c r="K6" s="68"/>
      <c r="L6" s="71">
        <f t="shared" si="1"/>
        <v>592</v>
      </c>
      <c r="M6" s="66">
        <f t="shared" si="2"/>
        <v>176</v>
      </c>
      <c r="N6" s="66">
        <f t="shared" si="3"/>
        <v>338.29</v>
      </c>
      <c r="O6" s="68">
        <f t="shared" si="4"/>
        <v>100.57</v>
      </c>
      <c r="P6" s="66">
        <v>4</v>
      </c>
      <c r="Q6" s="66" t="s">
        <v>5</v>
      </c>
      <c r="R6" s="66">
        <v>40</v>
      </c>
      <c r="S6" s="68">
        <v>7.5</v>
      </c>
    </row>
    <row r="7" spans="2:32" ht="19.5" customHeight="1" x14ac:dyDescent="0.3">
      <c r="B7" s="72" t="s">
        <v>34</v>
      </c>
      <c r="C7" s="74">
        <v>1</v>
      </c>
      <c r="D7" s="3">
        <v>1500</v>
      </c>
      <c r="E7" s="3">
        <v>8</v>
      </c>
      <c r="F7" s="11">
        <v>47</v>
      </c>
      <c r="G7" s="3">
        <f>ROUND($F7*($G$5/$F$5),0)</f>
        <v>13</v>
      </c>
      <c r="H7" s="76">
        <f>ROUNDDOWN(G7/2,0)</f>
        <v>6</v>
      </c>
      <c r="I7" s="38">
        <f t="shared" si="5"/>
        <v>376</v>
      </c>
      <c r="J7" s="4">
        <f t="shared" si="0"/>
        <v>104</v>
      </c>
      <c r="K7" s="76">
        <f t="shared" si="0"/>
        <v>48</v>
      </c>
      <c r="L7" s="36">
        <f t="shared" si="1"/>
        <v>752</v>
      </c>
      <c r="M7" s="4">
        <f t="shared" si="2"/>
        <v>208</v>
      </c>
      <c r="N7" s="34">
        <f t="shared" si="3"/>
        <v>313.33</v>
      </c>
      <c r="O7" s="8">
        <f t="shared" si="4"/>
        <v>86.67</v>
      </c>
      <c r="P7" s="4">
        <v>2</v>
      </c>
      <c r="Q7" s="5" t="s">
        <v>12</v>
      </c>
      <c r="R7" s="4">
        <v>40</v>
      </c>
      <c r="S7" s="40">
        <v>7</v>
      </c>
    </row>
    <row r="8" spans="2:32" ht="19.5" customHeight="1" x14ac:dyDescent="0.3">
      <c r="B8" s="72" t="s">
        <v>35</v>
      </c>
      <c r="C8" s="74">
        <v>2</v>
      </c>
      <c r="D8" s="3">
        <v>1600</v>
      </c>
      <c r="E8" s="3">
        <v>8</v>
      </c>
      <c r="F8" s="11">
        <v>48</v>
      </c>
      <c r="G8" s="3">
        <f t="shared" ref="G8:G12" si="6">ROUND($F8*($G$5/$F$5),0)</f>
        <v>13</v>
      </c>
      <c r="H8" s="76">
        <f t="shared" ref="H8:H12" si="7">ROUNDDOWN(G8/2,0)</f>
        <v>6</v>
      </c>
      <c r="I8" s="38">
        <f t="shared" si="5"/>
        <v>384</v>
      </c>
      <c r="J8" s="4">
        <f t="shared" si="0"/>
        <v>104</v>
      </c>
      <c r="K8" s="76">
        <f t="shared" si="0"/>
        <v>48</v>
      </c>
      <c r="L8" s="36">
        <f t="shared" si="1"/>
        <v>768</v>
      </c>
      <c r="M8" s="4">
        <f t="shared" si="2"/>
        <v>208</v>
      </c>
      <c r="N8" s="34">
        <f t="shared" si="3"/>
        <v>320</v>
      </c>
      <c r="O8" s="8">
        <f t="shared" si="4"/>
        <v>86.67</v>
      </c>
      <c r="P8" s="4">
        <v>2</v>
      </c>
      <c r="Q8" s="5" t="s">
        <v>12</v>
      </c>
      <c r="R8" s="4">
        <v>40</v>
      </c>
      <c r="S8" s="40">
        <v>7</v>
      </c>
    </row>
    <row r="9" spans="2:32" ht="19.5" customHeight="1" x14ac:dyDescent="0.3">
      <c r="B9" s="72" t="s">
        <v>36</v>
      </c>
      <c r="C9" s="74" t="s">
        <v>66</v>
      </c>
      <c r="D9" s="3">
        <v>1700</v>
      </c>
      <c r="E9" s="3">
        <v>8</v>
      </c>
      <c r="F9" s="11">
        <v>49</v>
      </c>
      <c r="G9" s="3">
        <f t="shared" si="6"/>
        <v>14</v>
      </c>
      <c r="H9" s="76">
        <f t="shared" si="7"/>
        <v>7</v>
      </c>
      <c r="I9" s="38">
        <f t="shared" si="5"/>
        <v>392</v>
      </c>
      <c r="J9" s="4">
        <f t="shared" si="0"/>
        <v>112</v>
      </c>
      <c r="K9" s="76">
        <f t="shared" si="0"/>
        <v>56</v>
      </c>
      <c r="L9" s="36">
        <f t="shared" si="1"/>
        <v>784</v>
      </c>
      <c r="M9" s="4">
        <f t="shared" si="2"/>
        <v>224</v>
      </c>
      <c r="N9" s="34">
        <f t="shared" si="3"/>
        <v>326.67</v>
      </c>
      <c r="O9" s="8">
        <f t="shared" si="4"/>
        <v>93.33</v>
      </c>
      <c r="P9" s="4">
        <v>2</v>
      </c>
      <c r="Q9" s="5" t="s">
        <v>12</v>
      </c>
      <c r="R9" s="4">
        <v>40</v>
      </c>
      <c r="S9" s="40">
        <v>7</v>
      </c>
    </row>
    <row r="10" spans="2:32" ht="19.5" customHeight="1" x14ac:dyDescent="0.3">
      <c r="B10" s="72" t="s">
        <v>37</v>
      </c>
      <c r="C10" s="74">
        <v>4</v>
      </c>
      <c r="D10" s="3">
        <v>1550</v>
      </c>
      <c r="E10" s="3">
        <v>8</v>
      </c>
      <c r="F10" s="11">
        <v>50</v>
      </c>
      <c r="G10" s="3">
        <f t="shared" si="6"/>
        <v>14</v>
      </c>
      <c r="H10" s="76">
        <f t="shared" si="7"/>
        <v>7</v>
      </c>
      <c r="I10" s="38">
        <f t="shared" si="5"/>
        <v>400</v>
      </c>
      <c r="J10" s="4">
        <f t="shared" si="0"/>
        <v>112</v>
      </c>
      <c r="K10" s="76">
        <f t="shared" si="0"/>
        <v>56</v>
      </c>
      <c r="L10" s="36">
        <f t="shared" si="1"/>
        <v>800</v>
      </c>
      <c r="M10" s="4">
        <f t="shared" si="2"/>
        <v>224</v>
      </c>
      <c r="N10" s="34">
        <f t="shared" si="3"/>
        <v>333.33</v>
      </c>
      <c r="O10" s="8">
        <f t="shared" si="4"/>
        <v>93.33</v>
      </c>
      <c r="P10" s="4">
        <v>2</v>
      </c>
      <c r="Q10" s="4" t="s">
        <v>5</v>
      </c>
      <c r="R10" s="4">
        <v>40</v>
      </c>
      <c r="S10" s="40">
        <v>7</v>
      </c>
    </row>
    <row r="11" spans="2:32" ht="19.5" customHeight="1" x14ac:dyDescent="0.3">
      <c r="B11" s="72" t="s">
        <v>38</v>
      </c>
      <c r="C11" s="74">
        <v>5</v>
      </c>
      <c r="D11" s="3">
        <v>1650</v>
      </c>
      <c r="E11" s="3">
        <v>8</v>
      </c>
      <c r="F11" s="11">
        <v>51</v>
      </c>
      <c r="G11" s="3">
        <f t="shared" si="6"/>
        <v>14</v>
      </c>
      <c r="H11" s="76">
        <f t="shared" si="7"/>
        <v>7</v>
      </c>
      <c r="I11" s="38">
        <f t="shared" si="5"/>
        <v>408</v>
      </c>
      <c r="J11" s="4">
        <f t="shared" si="0"/>
        <v>112</v>
      </c>
      <c r="K11" s="76">
        <f t="shared" si="0"/>
        <v>56</v>
      </c>
      <c r="L11" s="36">
        <f t="shared" si="1"/>
        <v>816</v>
      </c>
      <c r="M11" s="4">
        <f t="shared" si="2"/>
        <v>224</v>
      </c>
      <c r="N11" s="34">
        <f t="shared" si="3"/>
        <v>340</v>
      </c>
      <c r="O11" s="8">
        <f t="shared" si="4"/>
        <v>93.33</v>
      </c>
      <c r="P11" s="4">
        <v>2</v>
      </c>
      <c r="Q11" s="4" t="s">
        <v>5</v>
      </c>
      <c r="R11" s="4">
        <v>40</v>
      </c>
      <c r="S11" s="40">
        <v>7</v>
      </c>
    </row>
    <row r="12" spans="2:32" ht="19.5" customHeight="1" thickBot="1" x14ac:dyDescent="0.35">
      <c r="B12" s="73" t="s">
        <v>39</v>
      </c>
      <c r="C12" s="75" t="s">
        <v>67</v>
      </c>
      <c r="D12" s="6">
        <v>1750</v>
      </c>
      <c r="E12" s="6">
        <v>8</v>
      </c>
      <c r="F12" s="12">
        <v>52</v>
      </c>
      <c r="G12" s="6">
        <f t="shared" si="6"/>
        <v>14</v>
      </c>
      <c r="H12" s="77">
        <f t="shared" si="7"/>
        <v>7</v>
      </c>
      <c r="I12" s="39">
        <f t="shared" si="5"/>
        <v>416</v>
      </c>
      <c r="J12" s="7">
        <f t="shared" si="0"/>
        <v>112</v>
      </c>
      <c r="K12" s="77">
        <f t="shared" si="0"/>
        <v>56</v>
      </c>
      <c r="L12" s="37">
        <f t="shared" si="1"/>
        <v>832</v>
      </c>
      <c r="M12" s="7">
        <f t="shared" si="2"/>
        <v>224</v>
      </c>
      <c r="N12" s="35">
        <f t="shared" si="3"/>
        <v>346.67</v>
      </c>
      <c r="O12" s="9">
        <f t="shared" si="4"/>
        <v>93.33</v>
      </c>
      <c r="P12" s="7">
        <v>2</v>
      </c>
      <c r="Q12" s="7" t="s">
        <v>5</v>
      </c>
      <c r="R12" s="7">
        <v>40</v>
      </c>
      <c r="S12" s="41">
        <v>7</v>
      </c>
    </row>
    <row r="13" spans="2:32" ht="15.75" customHeight="1" thickBot="1" x14ac:dyDescent="0.3">
      <c r="H13" s="4"/>
      <c r="I13" s="4"/>
      <c r="J13" s="4"/>
      <c r="K13" s="4"/>
      <c r="L13" s="4"/>
      <c r="M13" s="4"/>
      <c r="N13" s="4"/>
      <c r="O13" s="4"/>
      <c r="P13" s="4"/>
      <c r="R13" s="4"/>
    </row>
    <row r="14" spans="2:32" ht="15.75" customHeight="1" x14ac:dyDescent="0.3">
      <c r="B14" s="124" t="s">
        <v>8</v>
      </c>
      <c r="C14" s="129" t="s">
        <v>65</v>
      </c>
      <c r="D14" s="17"/>
      <c r="E14" s="18"/>
      <c r="F14" s="126" t="s">
        <v>26</v>
      </c>
      <c r="G14" s="127"/>
      <c r="H14" s="128"/>
      <c r="I14" s="126" t="s">
        <v>23</v>
      </c>
      <c r="J14" s="127"/>
      <c r="K14" s="128"/>
      <c r="L14" s="126" t="s">
        <v>19</v>
      </c>
      <c r="M14" s="127"/>
      <c r="N14" s="127"/>
      <c r="O14" s="128"/>
      <c r="P14" s="18"/>
      <c r="Q14" s="18"/>
      <c r="R14" s="18"/>
      <c r="S14" s="19"/>
    </row>
    <row r="15" spans="2:32" ht="13.5" customHeight="1" thickBot="1" x14ac:dyDescent="0.35">
      <c r="B15" s="125"/>
      <c r="C15" s="130"/>
      <c r="D15" s="20" t="s">
        <v>1</v>
      </c>
      <c r="E15" s="21" t="s">
        <v>2</v>
      </c>
      <c r="F15" s="20" t="s">
        <v>24</v>
      </c>
      <c r="G15" s="21" t="s">
        <v>25</v>
      </c>
      <c r="H15" s="22" t="s">
        <v>27</v>
      </c>
      <c r="I15" s="20" t="s">
        <v>24</v>
      </c>
      <c r="J15" s="21" t="s">
        <v>25</v>
      </c>
      <c r="K15" s="22" t="s">
        <v>27</v>
      </c>
      <c r="L15" s="20" t="s">
        <v>28</v>
      </c>
      <c r="M15" s="21" t="s">
        <v>29</v>
      </c>
      <c r="N15" s="23" t="s">
        <v>30</v>
      </c>
      <c r="O15" s="22" t="s">
        <v>31</v>
      </c>
      <c r="P15" s="21" t="s">
        <v>20</v>
      </c>
      <c r="Q15" s="21" t="s">
        <v>3</v>
      </c>
      <c r="R15" s="21" t="s">
        <v>21</v>
      </c>
      <c r="S15" s="22" t="s">
        <v>22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2:32" ht="19.5" customHeight="1" x14ac:dyDescent="0.3">
      <c r="B16" s="60" t="s">
        <v>9</v>
      </c>
      <c r="C16" s="130"/>
      <c r="D16" s="61">
        <v>1000</v>
      </c>
      <c r="E16" s="61">
        <v>4</v>
      </c>
      <c r="F16" s="62">
        <v>11</v>
      </c>
      <c r="G16" s="61">
        <v>38</v>
      </c>
      <c r="H16" s="63"/>
      <c r="I16" s="64">
        <f>$E16*F16</f>
        <v>44</v>
      </c>
      <c r="J16" s="61">
        <f t="shared" ref="J16:K23" si="8">$E16*G16</f>
        <v>152</v>
      </c>
      <c r="K16" s="63"/>
      <c r="L16" s="70">
        <f t="shared" ref="L16:L23" si="9">P16*I16</f>
        <v>132</v>
      </c>
      <c r="M16" s="61">
        <f t="shared" ref="M16:M23" si="10">P16*J16</f>
        <v>456</v>
      </c>
      <c r="N16" s="61">
        <f t="shared" ref="N16:N23" si="11">ROUND((((F16*R16)/((R16/E16)+S16))*P16), 2)</f>
        <v>80</v>
      </c>
      <c r="O16" s="63">
        <f t="shared" ref="O16:O23" si="12">ROUND((((G16*R16)/((R16/E16)+S16))*P16), 2)</f>
        <v>276.36</v>
      </c>
      <c r="P16" s="61">
        <v>3</v>
      </c>
      <c r="Q16" s="61" t="s">
        <v>7</v>
      </c>
      <c r="R16" s="61">
        <v>40</v>
      </c>
      <c r="S16" s="63">
        <v>6.5</v>
      </c>
    </row>
    <row r="17" spans="2:32" ht="19.5" customHeight="1" thickBot="1" x14ac:dyDescent="0.35">
      <c r="B17" s="65" t="s">
        <v>10</v>
      </c>
      <c r="C17" s="131"/>
      <c r="D17" s="66">
        <v>800</v>
      </c>
      <c r="E17" s="66">
        <v>4</v>
      </c>
      <c r="F17" s="67">
        <v>10</v>
      </c>
      <c r="G17" s="66">
        <v>34</v>
      </c>
      <c r="H17" s="68"/>
      <c r="I17" s="69">
        <f t="shared" ref="I17:I23" si="13">$E17*F17</f>
        <v>40</v>
      </c>
      <c r="J17" s="66">
        <f t="shared" si="8"/>
        <v>136</v>
      </c>
      <c r="K17" s="68"/>
      <c r="L17" s="71">
        <f t="shared" si="9"/>
        <v>120</v>
      </c>
      <c r="M17" s="66">
        <f t="shared" si="10"/>
        <v>408</v>
      </c>
      <c r="N17" s="66">
        <f t="shared" si="11"/>
        <v>72.73</v>
      </c>
      <c r="O17" s="68">
        <f t="shared" si="12"/>
        <v>247.27</v>
      </c>
      <c r="P17" s="66">
        <v>3</v>
      </c>
      <c r="Q17" s="66" t="s">
        <v>7</v>
      </c>
      <c r="R17" s="66">
        <v>40</v>
      </c>
      <c r="S17" s="68">
        <v>6.5</v>
      </c>
    </row>
    <row r="18" spans="2:32" ht="19.5" customHeight="1" x14ac:dyDescent="0.3">
      <c r="B18" s="72" t="s">
        <v>40</v>
      </c>
      <c r="C18" s="74">
        <v>1</v>
      </c>
      <c r="D18" s="11">
        <v>1500</v>
      </c>
      <c r="E18" s="3">
        <v>4</v>
      </c>
      <c r="F18" s="11">
        <f>ROUND($F7*($G$5/$F$5),0)</f>
        <v>13</v>
      </c>
      <c r="G18" s="4">
        <v>100</v>
      </c>
      <c r="H18" s="76">
        <f>ROUNDDOWN(F18/1,0)</f>
        <v>13</v>
      </c>
      <c r="I18" s="38">
        <f t="shared" si="13"/>
        <v>52</v>
      </c>
      <c r="J18" s="4">
        <f t="shared" si="8"/>
        <v>400</v>
      </c>
      <c r="K18" s="76">
        <f t="shared" si="8"/>
        <v>52</v>
      </c>
      <c r="L18" s="10">
        <f t="shared" si="9"/>
        <v>52</v>
      </c>
      <c r="M18" s="34">
        <f t="shared" si="10"/>
        <v>400</v>
      </c>
      <c r="N18" s="4">
        <f t="shared" si="11"/>
        <v>31.52</v>
      </c>
      <c r="O18" s="40">
        <f t="shared" si="12"/>
        <v>242.42</v>
      </c>
      <c r="P18" s="4">
        <v>1</v>
      </c>
      <c r="Q18" s="5" t="s">
        <v>5</v>
      </c>
      <c r="R18" s="4">
        <v>40</v>
      </c>
      <c r="S18" s="40">
        <v>6.5</v>
      </c>
    </row>
    <row r="19" spans="2:32" ht="19.5" customHeight="1" x14ac:dyDescent="0.3">
      <c r="B19" s="72" t="s">
        <v>41</v>
      </c>
      <c r="C19" s="74">
        <v>2</v>
      </c>
      <c r="D19" s="11">
        <v>1600</v>
      </c>
      <c r="E19" s="3">
        <v>4</v>
      </c>
      <c r="F19" s="11">
        <f t="shared" ref="F19:F23" si="14">ROUND($F8*($G$5/$F$5),0)</f>
        <v>13</v>
      </c>
      <c r="G19" s="4">
        <v>102</v>
      </c>
      <c r="H19" s="76">
        <f t="shared" ref="H19:H23" si="15">ROUNDDOWN(F19/1,0)</f>
        <v>13</v>
      </c>
      <c r="I19" s="38">
        <f t="shared" si="13"/>
        <v>52</v>
      </c>
      <c r="J19" s="4">
        <f t="shared" si="8"/>
        <v>408</v>
      </c>
      <c r="K19" s="76">
        <f t="shared" si="8"/>
        <v>52</v>
      </c>
      <c r="L19" s="10">
        <f t="shared" si="9"/>
        <v>52</v>
      </c>
      <c r="M19" s="34">
        <f t="shared" si="10"/>
        <v>408</v>
      </c>
      <c r="N19" s="4">
        <f t="shared" si="11"/>
        <v>31.52</v>
      </c>
      <c r="O19" s="40">
        <f t="shared" si="12"/>
        <v>247.27</v>
      </c>
      <c r="P19" s="4">
        <v>1</v>
      </c>
      <c r="Q19" s="5" t="s">
        <v>5</v>
      </c>
      <c r="R19" s="4">
        <v>40</v>
      </c>
      <c r="S19" s="40">
        <v>6.5</v>
      </c>
    </row>
    <row r="20" spans="2:32" ht="19.5" customHeight="1" x14ac:dyDescent="0.3">
      <c r="B20" s="72" t="s">
        <v>42</v>
      </c>
      <c r="C20" s="74" t="s">
        <v>66</v>
      </c>
      <c r="D20" s="11">
        <v>1700</v>
      </c>
      <c r="E20" s="3">
        <v>4</v>
      </c>
      <c r="F20" s="11">
        <f t="shared" si="14"/>
        <v>14</v>
      </c>
      <c r="G20" s="4">
        <v>105</v>
      </c>
      <c r="H20" s="76">
        <f t="shared" si="15"/>
        <v>14</v>
      </c>
      <c r="I20" s="38">
        <f t="shared" si="13"/>
        <v>56</v>
      </c>
      <c r="J20" s="4">
        <f t="shared" si="8"/>
        <v>420</v>
      </c>
      <c r="K20" s="76">
        <f t="shared" si="8"/>
        <v>56</v>
      </c>
      <c r="L20" s="10">
        <f t="shared" si="9"/>
        <v>56</v>
      </c>
      <c r="M20" s="34">
        <f t="shared" si="10"/>
        <v>420</v>
      </c>
      <c r="N20" s="4">
        <f t="shared" si="11"/>
        <v>33.94</v>
      </c>
      <c r="O20" s="40">
        <f t="shared" si="12"/>
        <v>254.55</v>
      </c>
      <c r="P20" s="4">
        <v>1</v>
      </c>
      <c r="Q20" s="5" t="s">
        <v>5</v>
      </c>
      <c r="R20" s="4">
        <v>40</v>
      </c>
      <c r="S20" s="40">
        <v>6.5</v>
      </c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2:32" ht="19.5" customHeight="1" x14ac:dyDescent="0.3">
      <c r="B21" s="72" t="s">
        <v>43</v>
      </c>
      <c r="C21" s="74">
        <v>4</v>
      </c>
      <c r="D21" s="11">
        <v>1550</v>
      </c>
      <c r="E21" s="3">
        <v>4</v>
      </c>
      <c r="F21" s="11">
        <f t="shared" si="14"/>
        <v>14</v>
      </c>
      <c r="G21" s="4">
        <v>110</v>
      </c>
      <c r="H21" s="76">
        <f t="shared" si="15"/>
        <v>14</v>
      </c>
      <c r="I21" s="38">
        <f t="shared" si="13"/>
        <v>56</v>
      </c>
      <c r="J21" s="4">
        <f t="shared" si="8"/>
        <v>440</v>
      </c>
      <c r="K21" s="76">
        <f t="shared" si="8"/>
        <v>56</v>
      </c>
      <c r="L21" s="10">
        <f t="shared" si="9"/>
        <v>56</v>
      </c>
      <c r="M21" s="34">
        <f t="shared" si="10"/>
        <v>440</v>
      </c>
      <c r="N21" s="4">
        <f t="shared" si="11"/>
        <v>33.94</v>
      </c>
      <c r="O21" s="40">
        <f t="shared" si="12"/>
        <v>266.67</v>
      </c>
      <c r="P21" s="4">
        <v>1</v>
      </c>
      <c r="Q21" s="5" t="s">
        <v>7</v>
      </c>
      <c r="R21" s="4">
        <v>40</v>
      </c>
      <c r="S21" s="40">
        <v>6.5</v>
      </c>
    </row>
    <row r="22" spans="2:32" ht="19.5" customHeight="1" x14ac:dyDescent="0.3">
      <c r="B22" s="72" t="s">
        <v>44</v>
      </c>
      <c r="C22" s="74">
        <v>5</v>
      </c>
      <c r="D22" s="11">
        <v>1650</v>
      </c>
      <c r="E22" s="3">
        <v>4</v>
      </c>
      <c r="F22" s="11">
        <f t="shared" si="14"/>
        <v>14</v>
      </c>
      <c r="G22" s="4">
        <v>112</v>
      </c>
      <c r="H22" s="76">
        <f t="shared" si="15"/>
        <v>14</v>
      </c>
      <c r="I22" s="38">
        <f t="shared" si="13"/>
        <v>56</v>
      </c>
      <c r="J22" s="4">
        <f t="shared" si="8"/>
        <v>448</v>
      </c>
      <c r="K22" s="76">
        <f t="shared" si="8"/>
        <v>56</v>
      </c>
      <c r="L22" s="10">
        <f t="shared" si="9"/>
        <v>56</v>
      </c>
      <c r="M22" s="34">
        <f t="shared" si="10"/>
        <v>448</v>
      </c>
      <c r="N22" s="4">
        <f t="shared" si="11"/>
        <v>33.94</v>
      </c>
      <c r="O22" s="40">
        <f t="shared" si="12"/>
        <v>271.52</v>
      </c>
      <c r="P22" s="4">
        <v>1</v>
      </c>
      <c r="Q22" s="5" t="s">
        <v>7</v>
      </c>
      <c r="R22" s="4">
        <v>40</v>
      </c>
      <c r="S22" s="40">
        <v>6.5</v>
      </c>
    </row>
    <row r="23" spans="2:32" ht="19.5" customHeight="1" thickBot="1" x14ac:dyDescent="0.35">
      <c r="B23" s="73" t="s">
        <v>45</v>
      </c>
      <c r="C23" s="75" t="s">
        <v>67</v>
      </c>
      <c r="D23" s="12">
        <v>1750</v>
      </c>
      <c r="E23" s="6">
        <v>4</v>
      </c>
      <c r="F23" s="12">
        <f t="shared" si="14"/>
        <v>14</v>
      </c>
      <c r="G23" s="7">
        <v>115</v>
      </c>
      <c r="H23" s="77">
        <f t="shared" si="15"/>
        <v>14</v>
      </c>
      <c r="I23" s="39">
        <f t="shared" si="13"/>
        <v>56</v>
      </c>
      <c r="J23" s="7">
        <f t="shared" si="8"/>
        <v>460</v>
      </c>
      <c r="K23" s="77">
        <f t="shared" si="8"/>
        <v>56</v>
      </c>
      <c r="L23" s="14">
        <f t="shared" si="9"/>
        <v>56</v>
      </c>
      <c r="M23" s="35">
        <f t="shared" si="10"/>
        <v>460</v>
      </c>
      <c r="N23" s="7">
        <f t="shared" si="11"/>
        <v>33.94</v>
      </c>
      <c r="O23" s="41">
        <f t="shared" si="12"/>
        <v>278.79000000000002</v>
      </c>
      <c r="P23" s="7">
        <v>1</v>
      </c>
      <c r="Q23" s="13" t="s">
        <v>7</v>
      </c>
      <c r="R23" s="7">
        <v>40</v>
      </c>
      <c r="S23" s="41">
        <v>6.5</v>
      </c>
    </row>
    <row r="24" spans="2:32" ht="15.75" customHeight="1" thickBot="1" x14ac:dyDescent="0.3">
      <c r="H24" s="4"/>
      <c r="I24" s="4"/>
      <c r="J24" s="4"/>
      <c r="K24" s="4"/>
      <c r="L24" s="4"/>
      <c r="M24" s="4"/>
      <c r="N24" s="4"/>
      <c r="O24" s="4"/>
      <c r="P24" s="4"/>
      <c r="R24" s="4"/>
    </row>
    <row r="25" spans="2:32" ht="15.75" customHeight="1" x14ac:dyDescent="0.3">
      <c r="B25" s="119" t="s">
        <v>32</v>
      </c>
      <c r="C25" s="132" t="s">
        <v>65</v>
      </c>
      <c r="D25" s="48"/>
      <c r="E25" s="48"/>
      <c r="F25" s="121" t="s">
        <v>26</v>
      </c>
      <c r="G25" s="122"/>
      <c r="H25" s="123"/>
      <c r="I25" s="121" t="s">
        <v>23</v>
      </c>
      <c r="J25" s="122"/>
      <c r="K25" s="123"/>
      <c r="L25" s="121" t="s">
        <v>19</v>
      </c>
      <c r="M25" s="122"/>
      <c r="N25" s="122"/>
      <c r="O25" s="123"/>
      <c r="P25" s="48"/>
      <c r="Q25" s="48"/>
      <c r="R25" s="48"/>
      <c r="S25" s="49"/>
    </row>
    <row r="26" spans="2:32" ht="15.75" customHeight="1" thickBot="1" x14ac:dyDescent="0.35">
      <c r="B26" s="120"/>
      <c r="C26" s="133"/>
      <c r="D26" s="50" t="s">
        <v>1</v>
      </c>
      <c r="E26" s="50" t="s">
        <v>2</v>
      </c>
      <c r="F26" s="51" t="s">
        <v>24</v>
      </c>
      <c r="G26" s="50" t="s">
        <v>25</v>
      </c>
      <c r="H26" s="52" t="s">
        <v>27</v>
      </c>
      <c r="I26" s="51" t="s">
        <v>24</v>
      </c>
      <c r="J26" s="50" t="s">
        <v>25</v>
      </c>
      <c r="K26" s="52" t="s">
        <v>27</v>
      </c>
      <c r="L26" s="51" t="s">
        <v>28</v>
      </c>
      <c r="M26" s="50" t="s">
        <v>29</v>
      </c>
      <c r="N26" s="53" t="s">
        <v>30</v>
      </c>
      <c r="O26" s="52" t="s">
        <v>31</v>
      </c>
      <c r="P26" s="50" t="s">
        <v>20</v>
      </c>
      <c r="Q26" s="50" t="s">
        <v>3</v>
      </c>
      <c r="R26" s="50" t="s">
        <v>21</v>
      </c>
      <c r="S26" s="52" t="s">
        <v>22</v>
      </c>
    </row>
    <row r="27" spans="2:32" ht="19.5" customHeight="1" x14ac:dyDescent="0.3">
      <c r="B27" s="60" t="s">
        <v>11</v>
      </c>
      <c r="C27" s="133"/>
      <c r="D27" s="61">
        <v>3000</v>
      </c>
      <c r="E27" s="61">
        <v>6.65</v>
      </c>
      <c r="F27" s="62">
        <v>11</v>
      </c>
      <c r="G27" s="61">
        <v>11</v>
      </c>
      <c r="H27" s="63"/>
      <c r="I27" s="64">
        <f>$E27*F27</f>
        <v>73.150000000000006</v>
      </c>
      <c r="J27" s="61">
        <f t="shared" ref="J27:K34" si="16">$E27*G27</f>
        <v>73.150000000000006</v>
      </c>
      <c r="K27" s="63"/>
      <c r="L27" s="70">
        <f t="shared" ref="L27:L34" si="17">P27*I27</f>
        <v>438.90000000000003</v>
      </c>
      <c r="M27" s="61">
        <f t="shared" ref="M27:M34" si="18">P27*J27</f>
        <v>438.90000000000003</v>
      </c>
      <c r="N27" s="61">
        <f t="shared" ref="N27:N34" si="19">ROUND((((F27*R27)/((R27/E27)+S27))*P27), 2)</f>
        <v>212.65</v>
      </c>
      <c r="O27" s="63">
        <f t="shared" ref="O27:O34" si="20">ROUND((((G27*R27)/((R27/E27)+S27))*P27), 2)</f>
        <v>212.65</v>
      </c>
      <c r="P27" s="61">
        <v>6</v>
      </c>
      <c r="Q27" s="61" t="s">
        <v>12</v>
      </c>
      <c r="R27" s="61">
        <v>30</v>
      </c>
      <c r="S27" s="63">
        <v>4.8</v>
      </c>
    </row>
    <row r="28" spans="2:32" ht="19.5" customHeight="1" thickBot="1" x14ac:dyDescent="0.35">
      <c r="B28" s="65" t="s">
        <v>13</v>
      </c>
      <c r="C28" s="134"/>
      <c r="D28" s="66">
        <v>3000</v>
      </c>
      <c r="E28" s="66">
        <v>6</v>
      </c>
      <c r="F28" s="67">
        <v>19</v>
      </c>
      <c r="G28" s="66">
        <v>19</v>
      </c>
      <c r="H28" s="68"/>
      <c r="I28" s="69">
        <f t="shared" ref="I28:I34" si="21">$E28*F28</f>
        <v>114</v>
      </c>
      <c r="J28" s="66">
        <f t="shared" si="16"/>
        <v>114</v>
      </c>
      <c r="K28" s="68"/>
      <c r="L28" s="71">
        <f t="shared" si="17"/>
        <v>456</v>
      </c>
      <c r="M28" s="66">
        <f t="shared" si="18"/>
        <v>456</v>
      </c>
      <c r="N28" s="66">
        <f t="shared" si="19"/>
        <v>199.22</v>
      </c>
      <c r="O28" s="68">
        <f t="shared" si="20"/>
        <v>199.22</v>
      </c>
      <c r="P28" s="66">
        <v>4</v>
      </c>
      <c r="Q28" s="66" t="s">
        <v>5</v>
      </c>
      <c r="R28" s="66">
        <v>27</v>
      </c>
      <c r="S28" s="68">
        <v>5.8</v>
      </c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2:32" ht="19.5" customHeight="1" x14ac:dyDescent="0.3">
      <c r="B29" s="72" t="s">
        <v>46</v>
      </c>
      <c r="C29" s="74">
        <v>1</v>
      </c>
      <c r="D29" s="3">
        <v>3300</v>
      </c>
      <c r="E29" s="3">
        <v>6.3</v>
      </c>
      <c r="F29" s="11">
        <v>33</v>
      </c>
      <c r="G29" s="4">
        <f>F29</f>
        <v>33</v>
      </c>
      <c r="H29" s="76">
        <f>ROUNDDOWN(F29/4,0)</f>
        <v>8</v>
      </c>
      <c r="I29" s="38">
        <f t="shared" si="21"/>
        <v>207.9</v>
      </c>
      <c r="J29" s="4">
        <f t="shared" si="16"/>
        <v>207.9</v>
      </c>
      <c r="K29" s="76">
        <f t="shared" si="16"/>
        <v>50.4</v>
      </c>
      <c r="L29" s="36">
        <f t="shared" si="17"/>
        <v>415.8</v>
      </c>
      <c r="M29" s="34">
        <f t="shared" si="18"/>
        <v>415.8</v>
      </c>
      <c r="N29" s="4">
        <f t="shared" si="19"/>
        <v>196.78</v>
      </c>
      <c r="O29" s="8">
        <f t="shared" si="20"/>
        <v>196.78</v>
      </c>
      <c r="P29" s="4">
        <v>2</v>
      </c>
      <c r="Q29" s="5" t="s">
        <v>12</v>
      </c>
      <c r="R29" s="4">
        <v>30</v>
      </c>
      <c r="S29" s="40">
        <v>5.3</v>
      </c>
    </row>
    <row r="30" spans="2:32" ht="19.5" customHeight="1" x14ac:dyDescent="0.3">
      <c r="B30" s="72" t="s">
        <v>47</v>
      </c>
      <c r="C30" s="74">
        <v>2</v>
      </c>
      <c r="D30" s="3">
        <v>3400</v>
      </c>
      <c r="E30" s="3">
        <v>6.3</v>
      </c>
      <c r="F30" s="11">
        <v>34</v>
      </c>
      <c r="G30" s="4">
        <f t="shared" ref="G30:G34" si="22">F30</f>
        <v>34</v>
      </c>
      <c r="H30" s="76">
        <f t="shared" ref="H30:H34" si="23">ROUNDDOWN(F30/4,0)</f>
        <v>8</v>
      </c>
      <c r="I30" s="38">
        <f t="shared" si="21"/>
        <v>214.2</v>
      </c>
      <c r="J30" s="4">
        <f t="shared" si="16"/>
        <v>214.2</v>
      </c>
      <c r="K30" s="76">
        <f t="shared" si="16"/>
        <v>50.4</v>
      </c>
      <c r="L30" s="36">
        <f t="shared" si="17"/>
        <v>428.4</v>
      </c>
      <c r="M30" s="34">
        <f t="shared" si="18"/>
        <v>428.4</v>
      </c>
      <c r="N30" s="4">
        <f t="shared" si="19"/>
        <v>202.74</v>
      </c>
      <c r="O30" s="8">
        <f t="shared" si="20"/>
        <v>202.74</v>
      </c>
      <c r="P30" s="4">
        <v>2</v>
      </c>
      <c r="Q30" s="5" t="s">
        <v>12</v>
      </c>
      <c r="R30" s="4">
        <v>30</v>
      </c>
      <c r="S30" s="40">
        <v>5.3</v>
      </c>
    </row>
    <row r="31" spans="2:32" ht="19.5" customHeight="1" x14ac:dyDescent="0.3">
      <c r="B31" s="72" t="s">
        <v>48</v>
      </c>
      <c r="C31" s="74" t="s">
        <v>66</v>
      </c>
      <c r="D31" s="3">
        <v>3500</v>
      </c>
      <c r="E31" s="3">
        <v>6.3</v>
      </c>
      <c r="F31" s="11">
        <v>35</v>
      </c>
      <c r="G31" s="4">
        <f t="shared" si="22"/>
        <v>35</v>
      </c>
      <c r="H31" s="76">
        <f t="shared" si="23"/>
        <v>8</v>
      </c>
      <c r="I31" s="38">
        <f t="shared" si="21"/>
        <v>220.5</v>
      </c>
      <c r="J31" s="4">
        <f t="shared" si="16"/>
        <v>220.5</v>
      </c>
      <c r="K31" s="76">
        <f t="shared" si="16"/>
        <v>50.4</v>
      </c>
      <c r="L31" s="36">
        <f t="shared" si="17"/>
        <v>441</v>
      </c>
      <c r="M31" s="34">
        <f t="shared" si="18"/>
        <v>441</v>
      </c>
      <c r="N31" s="4">
        <f t="shared" si="19"/>
        <v>208.71</v>
      </c>
      <c r="O31" s="8">
        <f t="shared" si="20"/>
        <v>208.71</v>
      </c>
      <c r="P31" s="4">
        <v>2</v>
      </c>
      <c r="Q31" s="5" t="s">
        <v>12</v>
      </c>
      <c r="R31" s="4">
        <v>30</v>
      </c>
      <c r="S31" s="40">
        <v>5.3</v>
      </c>
    </row>
    <row r="32" spans="2:32" ht="19.5" customHeight="1" x14ac:dyDescent="0.3">
      <c r="B32" s="72" t="s">
        <v>49</v>
      </c>
      <c r="C32" s="74">
        <v>4</v>
      </c>
      <c r="D32" s="3">
        <v>3350</v>
      </c>
      <c r="E32" s="3">
        <v>6.3</v>
      </c>
      <c r="F32" s="11">
        <v>36</v>
      </c>
      <c r="G32" s="4">
        <f t="shared" si="22"/>
        <v>36</v>
      </c>
      <c r="H32" s="76">
        <f t="shared" si="23"/>
        <v>9</v>
      </c>
      <c r="I32" s="38">
        <f t="shared" si="21"/>
        <v>226.79999999999998</v>
      </c>
      <c r="J32" s="4">
        <f t="shared" si="16"/>
        <v>226.79999999999998</v>
      </c>
      <c r="K32" s="76">
        <f t="shared" si="16"/>
        <v>56.699999999999996</v>
      </c>
      <c r="L32" s="36">
        <f t="shared" si="17"/>
        <v>453.59999999999997</v>
      </c>
      <c r="M32" s="34">
        <f t="shared" si="18"/>
        <v>453.59999999999997</v>
      </c>
      <c r="N32" s="4">
        <f t="shared" si="19"/>
        <v>214.67</v>
      </c>
      <c r="O32" s="8">
        <f t="shared" si="20"/>
        <v>214.67</v>
      </c>
      <c r="P32" s="4">
        <v>2</v>
      </c>
      <c r="Q32" s="5" t="s">
        <v>5</v>
      </c>
      <c r="R32" s="4">
        <v>30</v>
      </c>
      <c r="S32" s="40">
        <v>5.3</v>
      </c>
    </row>
    <row r="33" spans="2:32" ht="19.5" customHeight="1" x14ac:dyDescent="0.3">
      <c r="B33" s="72" t="s">
        <v>50</v>
      </c>
      <c r="C33" s="74">
        <v>5</v>
      </c>
      <c r="D33" s="3">
        <v>3450</v>
      </c>
      <c r="E33" s="3">
        <v>6.3</v>
      </c>
      <c r="F33" s="11">
        <v>37</v>
      </c>
      <c r="G33" s="4">
        <f t="shared" si="22"/>
        <v>37</v>
      </c>
      <c r="H33" s="76">
        <f t="shared" si="23"/>
        <v>9</v>
      </c>
      <c r="I33" s="38">
        <f t="shared" si="21"/>
        <v>233.1</v>
      </c>
      <c r="J33" s="4">
        <f t="shared" si="16"/>
        <v>233.1</v>
      </c>
      <c r="K33" s="76">
        <f t="shared" si="16"/>
        <v>56.699999999999996</v>
      </c>
      <c r="L33" s="36">
        <f t="shared" si="17"/>
        <v>466.2</v>
      </c>
      <c r="M33" s="34">
        <f t="shared" si="18"/>
        <v>466.2</v>
      </c>
      <c r="N33" s="4">
        <f t="shared" si="19"/>
        <v>220.63</v>
      </c>
      <c r="O33" s="8">
        <f t="shared" si="20"/>
        <v>220.63</v>
      </c>
      <c r="P33" s="4">
        <v>2</v>
      </c>
      <c r="Q33" s="5" t="s">
        <v>5</v>
      </c>
      <c r="R33" s="4">
        <v>30</v>
      </c>
      <c r="S33" s="40">
        <v>5.3</v>
      </c>
    </row>
    <row r="34" spans="2:32" ht="19.5" customHeight="1" thickBot="1" x14ac:dyDescent="0.35">
      <c r="B34" s="73" t="s">
        <v>51</v>
      </c>
      <c r="C34" s="75" t="s">
        <v>67</v>
      </c>
      <c r="D34" s="6">
        <v>3550</v>
      </c>
      <c r="E34" s="6">
        <v>6.3</v>
      </c>
      <c r="F34" s="12">
        <v>38</v>
      </c>
      <c r="G34" s="7">
        <f t="shared" si="22"/>
        <v>38</v>
      </c>
      <c r="H34" s="77">
        <f t="shared" si="23"/>
        <v>9</v>
      </c>
      <c r="I34" s="39">
        <f t="shared" si="21"/>
        <v>239.4</v>
      </c>
      <c r="J34" s="7">
        <f t="shared" si="16"/>
        <v>239.4</v>
      </c>
      <c r="K34" s="77">
        <f t="shared" si="16"/>
        <v>56.699999999999996</v>
      </c>
      <c r="L34" s="37">
        <f t="shared" si="17"/>
        <v>478.8</v>
      </c>
      <c r="M34" s="35">
        <f t="shared" si="18"/>
        <v>478.8</v>
      </c>
      <c r="N34" s="7">
        <f t="shared" si="19"/>
        <v>226.6</v>
      </c>
      <c r="O34" s="9">
        <f t="shared" si="20"/>
        <v>226.6</v>
      </c>
      <c r="P34" s="7">
        <v>2</v>
      </c>
      <c r="Q34" s="13" t="s">
        <v>5</v>
      </c>
      <c r="R34" s="7">
        <v>30</v>
      </c>
      <c r="S34" s="41">
        <v>5.3</v>
      </c>
      <c r="T34" s="1"/>
      <c r="U34" s="15"/>
      <c r="V34" s="15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2:32" ht="15.75" customHeight="1" thickBot="1" x14ac:dyDescent="0.3">
      <c r="B35" s="2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2"/>
      <c r="U35" s="16"/>
      <c r="V35" s="16"/>
      <c r="W35" s="2"/>
    </row>
    <row r="36" spans="2:32" ht="15.75" customHeight="1" x14ac:dyDescent="0.3">
      <c r="B36" s="143" t="s">
        <v>33</v>
      </c>
      <c r="C36" s="153" t="s">
        <v>65</v>
      </c>
      <c r="D36" s="54"/>
      <c r="E36" s="54"/>
      <c r="F36" s="145" t="s">
        <v>26</v>
      </c>
      <c r="G36" s="146"/>
      <c r="H36" s="147"/>
      <c r="I36" s="145" t="s">
        <v>23</v>
      </c>
      <c r="J36" s="146"/>
      <c r="K36" s="147"/>
      <c r="L36" s="145" t="s">
        <v>19</v>
      </c>
      <c r="M36" s="146"/>
      <c r="N36" s="146"/>
      <c r="O36" s="147"/>
      <c r="P36" s="54"/>
      <c r="Q36" s="54"/>
      <c r="R36" s="54"/>
      <c r="S36" s="55"/>
    </row>
    <row r="37" spans="2:32" ht="15.75" customHeight="1" thickBot="1" x14ac:dyDescent="0.35">
      <c r="B37" s="144"/>
      <c r="C37" s="154"/>
      <c r="D37" s="56" t="s">
        <v>1</v>
      </c>
      <c r="E37" s="56" t="s">
        <v>2</v>
      </c>
      <c r="F37" s="57" t="s">
        <v>24</v>
      </c>
      <c r="G37" s="56" t="s">
        <v>25</v>
      </c>
      <c r="H37" s="58" t="s">
        <v>27</v>
      </c>
      <c r="I37" s="57" t="s">
        <v>24</v>
      </c>
      <c r="J37" s="56" t="s">
        <v>25</v>
      </c>
      <c r="K37" s="58" t="s">
        <v>27</v>
      </c>
      <c r="L37" s="57" t="s">
        <v>28</v>
      </c>
      <c r="M37" s="56" t="s">
        <v>29</v>
      </c>
      <c r="N37" s="59" t="s">
        <v>30</v>
      </c>
      <c r="O37" s="58" t="s">
        <v>31</v>
      </c>
      <c r="P37" s="56" t="s">
        <v>20</v>
      </c>
      <c r="Q37" s="56" t="s">
        <v>3</v>
      </c>
      <c r="R37" s="56" t="s">
        <v>21</v>
      </c>
      <c r="S37" s="58" t="s">
        <v>22</v>
      </c>
    </row>
    <row r="38" spans="2:32" ht="19.5" customHeight="1" x14ac:dyDescent="0.3">
      <c r="B38" s="60" t="s">
        <v>14</v>
      </c>
      <c r="C38" s="154"/>
      <c r="D38" s="61">
        <v>3000</v>
      </c>
      <c r="E38" s="61">
        <v>5</v>
      </c>
      <c r="F38" s="62">
        <v>16</v>
      </c>
      <c r="G38" s="61">
        <v>16</v>
      </c>
      <c r="H38" s="63"/>
      <c r="I38" s="64">
        <f>$E38*F38</f>
        <v>80</v>
      </c>
      <c r="J38" s="61">
        <f t="shared" ref="J38:K45" si="24">$E38*G38</f>
        <v>80</v>
      </c>
      <c r="K38" s="63"/>
      <c r="L38" s="70">
        <f t="shared" ref="L38:L45" si="25">P38*I38</f>
        <v>320</v>
      </c>
      <c r="M38" s="61">
        <f t="shared" ref="M38:M45" si="26">P38*J38</f>
        <v>320</v>
      </c>
      <c r="N38" s="61">
        <f t="shared" ref="N38:N45" si="27">ROUND((((F38*R38)/((R38/E38)+S38))*P38), 2)</f>
        <v>154.29</v>
      </c>
      <c r="O38" s="63">
        <f t="shared" ref="O38:O45" si="28">ROUND((((G38*R38)/((R38/E38)+S38))*P38), 2)</f>
        <v>154.29</v>
      </c>
      <c r="P38" s="61">
        <v>4</v>
      </c>
      <c r="Q38" s="61" t="s">
        <v>5</v>
      </c>
      <c r="R38" s="61">
        <v>27</v>
      </c>
      <c r="S38" s="63">
        <v>5.8</v>
      </c>
    </row>
    <row r="39" spans="2:32" ht="19.5" customHeight="1" thickBot="1" x14ac:dyDescent="0.35">
      <c r="B39" s="65" t="s">
        <v>15</v>
      </c>
      <c r="C39" s="155"/>
      <c r="D39" s="66">
        <v>3000</v>
      </c>
      <c r="E39" s="66">
        <v>4</v>
      </c>
      <c r="F39" s="67">
        <v>22</v>
      </c>
      <c r="G39" s="66">
        <v>22</v>
      </c>
      <c r="H39" s="68"/>
      <c r="I39" s="69">
        <f t="shared" ref="I39:I45" si="29">$E39*F39</f>
        <v>88</v>
      </c>
      <c r="J39" s="66">
        <f t="shared" si="24"/>
        <v>88</v>
      </c>
      <c r="K39" s="68"/>
      <c r="L39" s="71">
        <f t="shared" si="25"/>
        <v>352</v>
      </c>
      <c r="M39" s="66">
        <f t="shared" si="26"/>
        <v>352</v>
      </c>
      <c r="N39" s="66">
        <f t="shared" si="27"/>
        <v>166.04</v>
      </c>
      <c r="O39" s="68">
        <f t="shared" si="28"/>
        <v>166.04</v>
      </c>
      <c r="P39" s="66">
        <v>4</v>
      </c>
      <c r="Q39" s="66" t="s">
        <v>7</v>
      </c>
      <c r="R39" s="66">
        <v>25</v>
      </c>
      <c r="S39" s="68">
        <v>7</v>
      </c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pans="2:32" ht="19.5" customHeight="1" x14ac:dyDescent="0.3">
      <c r="B40" s="72" t="s">
        <v>52</v>
      </c>
      <c r="C40" s="74">
        <v>1</v>
      </c>
      <c r="D40" s="3">
        <v>3300</v>
      </c>
      <c r="E40" s="3">
        <v>5</v>
      </c>
      <c r="F40" s="11">
        <v>33</v>
      </c>
      <c r="G40" s="4">
        <f>F40</f>
        <v>33</v>
      </c>
      <c r="H40" s="76">
        <f t="shared" ref="H40:H45" si="30">ROUNDDOWN(F40/4,0)</f>
        <v>8</v>
      </c>
      <c r="I40" s="38">
        <f t="shared" si="29"/>
        <v>165</v>
      </c>
      <c r="J40" s="4">
        <f t="shared" si="24"/>
        <v>165</v>
      </c>
      <c r="K40" s="76">
        <f t="shared" si="24"/>
        <v>40</v>
      </c>
      <c r="L40" s="36">
        <f t="shared" si="25"/>
        <v>330</v>
      </c>
      <c r="M40" s="34">
        <f t="shared" si="26"/>
        <v>330</v>
      </c>
      <c r="N40" s="4">
        <f t="shared" si="27"/>
        <v>160.97999999999999</v>
      </c>
      <c r="O40" s="8">
        <f t="shared" si="28"/>
        <v>160.97999999999999</v>
      </c>
      <c r="P40" s="4">
        <v>2</v>
      </c>
      <c r="Q40" s="5" t="s">
        <v>5</v>
      </c>
      <c r="R40" s="4">
        <v>30</v>
      </c>
      <c r="S40" s="40">
        <v>6.3</v>
      </c>
    </row>
    <row r="41" spans="2:32" ht="19.5" customHeight="1" x14ac:dyDescent="0.3">
      <c r="B41" s="72" t="s">
        <v>53</v>
      </c>
      <c r="C41" s="74">
        <v>2</v>
      </c>
      <c r="D41" s="3">
        <v>3400</v>
      </c>
      <c r="E41" s="3">
        <v>5</v>
      </c>
      <c r="F41" s="11">
        <v>34</v>
      </c>
      <c r="G41" s="4">
        <f t="shared" ref="G41:G45" si="31">F41</f>
        <v>34</v>
      </c>
      <c r="H41" s="76">
        <f t="shared" si="30"/>
        <v>8</v>
      </c>
      <c r="I41" s="38">
        <f t="shared" si="29"/>
        <v>170</v>
      </c>
      <c r="J41" s="4">
        <f t="shared" si="24"/>
        <v>170</v>
      </c>
      <c r="K41" s="76">
        <f t="shared" si="24"/>
        <v>40</v>
      </c>
      <c r="L41" s="36">
        <f t="shared" si="25"/>
        <v>340</v>
      </c>
      <c r="M41" s="34">
        <f t="shared" si="26"/>
        <v>340</v>
      </c>
      <c r="N41" s="4">
        <f t="shared" si="27"/>
        <v>165.85</v>
      </c>
      <c r="O41" s="8">
        <f t="shared" si="28"/>
        <v>165.85</v>
      </c>
      <c r="P41" s="4">
        <v>2</v>
      </c>
      <c r="Q41" s="5" t="s">
        <v>5</v>
      </c>
      <c r="R41" s="4">
        <v>30</v>
      </c>
      <c r="S41" s="40">
        <v>6.3</v>
      </c>
    </row>
    <row r="42" spans="2:32" ht="19.5" customHeight="1" x14ac:dyDescent="0.3">
      <c r="B42" s="72" t="s">
        <v>54</v>
      </c>
      <c r="C42" s="74" t="s">
        <v>66</v>
      </c>
      <c r="D42" s="3">
        <v>3500</v>
      </c>
      <c r="E42" s="3">
        <v>5</v>
      </c>
      <c r="F42" s="11">
        <v>35</v>
      </c>
      <c r="G42" s="4">
        <f t="shared" si="31"/>
        <v>35</v>
      </c>
      <c r="H42" s="76">
        <f t="shared" si="30"/>
        <v>8</v>
      </c>
      <c r="I42" s="38">
        <f t="shared" si="29"/>
        <v>175</v>
      </c>
      <c r="J42" s="4">
        <f t="shared" si="24"/>
        <v>175</v>
      </c>
      <c r="K42" s="76">
        <f t="shared" si="24"/>
        <v>40</v>
      </c>
      <c r="L42" s="36">
        <f t="shared" si="25"/>
        <v>350</v>
      </c>
      <c r="M42" s="34">
        <f t="shared" si="26"/>
        <v>350</v>
      </c>
      <c r="N42" s="4">
        <f t="shared" si="27"/>
        <v>170.73</v>
      </c>
      <c r="O42" s="8">
        <f t="shared" si="28"/>
        <v>170.73</v>
      </c>
      <c r="P42" s="4">
        <v>2</v>
      </c>
      <c r="Q42" s="5" t="s">
        <v>5</v>
      </c>
      <c r="R42" s="4">
        <v>30</v>
      </c>
      <c r="S42" s="40">
        <v>6.3</v>
      </c>
    </row>
    <row r="43" spans="2:32" ht="19.5" customHeight="1" x14ac:dyDescent="0.3">
      <c r="B43" s="72" t="s">
        <v>55</v>
      </c>
      <c r="C43" s="74">
        <v>4</v>
      </c>
      <c r="D43" s="3">
        <v>3350</v>
      </c>
      <c r="E43" s="3">
        <v>5</v>
      </c>
      <c r="F43" s="11">
        <v>36</v>
      </c>
      <c r="G43" s="4">
        <f t="shared" si="31"/>
        <v>36</v>
      </c>
      <c r="H43" s="76">
        <f t="shared" si="30"/>
        <v>9</v>
      </c>
      <c r="I43" s="38">
        <f t="shared" si="29"/>
        <v>180</v>
      </c>
      <c r="J43" s="4">
        <f t="shared" si="24"/>
        <v>180</v>
      </c>
      <c r="K43" s="76">
        <f t="shared" si="24"/>
        <v>45</v>
      </c>
      <c r="L43" s="36">
        <f t="shared" si="25"/>
        <v>360</v>
      </c>
      <c r="M43" s="34">
        <f t="shared" si="26"/>
        <v>360</v>
      </c>
      <c r="N43" s="4">
        <f t="shared" si="27"/>
        <v>175.61</v>
      </c>
      <c r="O43" s="8">
        <f t="shared" si="28"/>
        <v>175.61</v>
      </c>
      <c r="P43" s="4">
        <v>2</v>
      </c>
      <c r="Q43" s="5" t="s">
        <v>7</v>
      </c>
      <c r="R43" s="4">
        <v>30</v>
      </c>
      <c r="S43" s="40">
        <v>6.3</v>
      </c>
    </row>
    <row r="44" spans="2:32" ht="19.5" customHeight="1" x14ac:dyDescent="0.3">
      <c r="B44" s="72" t="s">
        <v>56</v>
      </c>
      <c r="C44" s="74">
        <v>5</v>
      </c>
      <c r="D44" s="3">
        <v>3450</v>
      </c>
      <c r="E44" s="3">
        <v>5</v>
      </c>
      <c r="F44" s="11">
        <v>37</v>
      </c>
      <c r="G44" s="4">
        <f t="shared" si="31"/>
        <v>37</v>
      </c>
      <c r="H44" s="76">
        <f t="shared" si="30"/>
        <v>9</v>
      </c>
      <c r="I44" s="38">
        <f t="shared" si="29"/>
        <v>185</v>
      </c>
      <c r="J44" s="4">
        <f t="shared" si="24"/>
        <v>185</v>
      </c>
      <c r="K44" s="76">
        <f t="shared" si="24"/>
        <v>45</v>
      </c>
      <c r="L44" s="36">
        <f t="shared" si="25"/>
        <v>370</v>
      </c>
      <c r="M44" s="34">
        <f t="shared" si="26"/>
        <v>370</v>
      </c>
      <c r="N44" s="4">
        <f t="shared" si="27"/>
        <v>180.49</v>
      </c>
      <c r="O44" s="8">
        <f t="shared" si="28"/>
        <v>180.49</v>
      </c>
      <c r="P44" s="4">
        <v>2</v>
      </c>
      <c r="Q44" s="5" t="s">
        <v>7</v>
      </c>
      <c r="R44" s="4">
        <v>30</v>
      </c>
      <c r="S44" s="40">
        <v>6.3</v>
      </c>
    </row>
    <row r="45" spans="2:32" ht="19.5" customHeight="1" thickBot="1" x14ac:dyDescent="0.35">
      <c r="B45" s="73" t="s">
        <v>57</v>
      </c>
      <c r="C45" s="75" t="s">
        <v>67</v>
      </c>
      <c r="D45" s="6">
        <v>3550</v>
      </c>
      <c r="E45" s="6">
        <v>5</v>
      </c>
      <c r="F45" s="12">
        <v>38</v>
      </c>
      <c r="G45" s="7">
        <f t="shared" si="31"/>
        <v>38</v>
      </c>
      <c r="H45" s="77">
        <f t="shared" si="30"/>
        <v>9</v>
      </c>
      <c r="I45" s="39">
        <f t="shared" si="29"/>
        <v>190</v>
      </c>
      <c r="J45" s="7">
        <f t="shared" si="24"/>
        <v>190</v>
      </c>
      <c r="K45" s="77">
        <f t="shared" si="24"/>
        <v>45</v>
      </c>
      <c r="L45" s="37">
        <f t="shared" si="25"/>
        <v>380</v>
      </c>
      <c r="M45" s="35">
        <f t="shared" si="26"/>
        <v>380</v>
      </c>
      <c r="N45" s="7">
        <f t="shared" si="27"/>
        <v>185.37</v>
      </c>
      <c r="O45" s="9">
        <f t="shared" si="28"/>
        <v>185.37</v>
      </c>
      <c r="P45" s="7">
        <v>2</v>
      </c>
      <c r="Q45" s="13" t="s">
        <v>7</v>
      </c>
      <c r="R45" s="7">
        <v>30</v>
      </c>
      <c r="S45" s="41">
        <v>6.3</v>
      </c>
      <c r="T45" s="1"/>
      <c r="U45" s="15"/>
      <c r="V45" s="15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spans="2:32" ht="15.75" customHeight="1" thickBot="1" x14ac:dyDescent="0.3">
      <c r="B46" s="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2"/>
      <c r="U46" s="16"/>
      <c r="V46" s="16"/>
      <c r="W46" s="2"/>
    </row>
    <row r="47" spans="2:32" ht="15.75" customHeight="1" x14ac:dyDescent="0.3">
      <c r="B47" s="148" t="s">
        <v>16</v>
      </c>
      <c r="C47" s="156" t="s">
        <v>65</v>
      </c>
      <c r="D47" s="42"/>
      <c r="E47" s="42"/>
      <c r="F47" s="150" t="s">
        <v>26</v>
      </c>
      <c r="G47" s="151"/>
      <c r="H47" s="152"/>
      <c r="I47" s="150" t="s">
        <v>23</v>
      </c>
      <c r="J47" s="151"/>
      <c r="K47" s="152"/>
      <c r="L47" s="150" t="s">
        <v>19</v>
      </c>
      <c r="M47" s="151"/>
      <c r="N47" s="151"/>
      <c r="O47" s="152"/>
      <c r="P47" s="42"/>
      <c r="Q47" s="42"/>
      <c r="R47" s="42"/>
      <c r="S47" s="43"/>
    </row>
    <row r="48" spans="2:32" ht="15.75" customHeight="1" thickBot="1" x14ac:dyDescent="0.35">
      <c r="B48" s="149"/>
      <c r="C48" s="157"/>
      <c r="D48" s="44" t="s">
        <v>1</v>
      </c>
      <c r="E48" s="44" t="s">
        <v>2</v>
      </c>
      <c r="F48" s="45" t="s">
        <v>24</v>
      </c>
      <c r="G48" s="44" t="s">
        <v>25</v>
      </c>
      <c r="H48" s="46" t="s">
        <v>27</v>
      </c>
      <c r="I48" s="45" t="s">
        <v>24</v>
      </c>
      <c r="J48" s="44" t="s">
        <v>25</v>
      </c>
      <c r="K48" s="46" t="s">
        <v>27</v>
      </c>
      <c r="L48" s="45" t="s">
        <v>28</v>
      </c>
      <c r="M48" s="44" t="s">
        <v>29</v>
      </c>
      <c r="N48" s="47" t="s">
        <v>30</v>
      </c>
      <c r="O48" s="46" t="s">
        <v>31</v>
      </c>
      <c r="P48" s="44" t="s">
        <v>20</v>
      </c>
      <c r="Q48" s="44" t="s">
        <v>3</v>
      </c>
      <c r="R48" s="44" t="s">
        <v>21</v>
      </c>
      <c r="S48" s="46" t="s">
        <v>22</v>
      </c>
    </row>
    <row r="49" spans="2:32" ht="19.5" customHeight="1" x14ac:dyDescent="0.3">
      <c r="B49" s="60" t="s">
        <v>17</v>
      </c>
      <c r="C49" s="157"/>
      <c r="D49" s="61">
        <v>4000</v>
      </c>
      <c r="E49" s="61">
        <v>1.5</v>
      </c>
      <c r="F49" s="62">
        <v>30</v>
      </c>
      <c r="G49" s="61">
        <v>33</v>
      </c>
      <c r="H49" s="63"/>
      <c r="I49" s="64">
        <f>$E49*F49</f>
        <v>45</v>
      </c>
      <c r="J49" s="61">
        <f t="shared" ref="J49:K56" si="32">$E49*G49</f>
        <v>49.5</v>
      </c>
      <c r="K49" s="63"/>
      <c r="L49" s="70">
        <f t="shared" ref="L49:L56" si="33">P49*I49</f>
        <v>90</v>
      </c>
      <c r="M49" s="61">
        <f t="shared" ref="M49:M56" si="34">P49*J49</f>
        <v>99</v>
      </c>
      <c r="N49" s="61">
        <f t="shared" ref="N49:N56" si="35">ROUND((((F49*R49)/((R49/E49)+S49))*P49), 2)</f>
        <v>18.95</v>
      </c>
      <c r="O49" s="63">
        <f t="shared" ref="O49:O56" si="36">ROUND((((G49*R49)/((R49/E49)+S49))*P49), 2)</f>
        <v>20.84</v>
      </c>
      <c r="P49" s="61">
        <v>2</v>
      </c>
      <c r="Q49" s="61" t="s">
        <v>12</v>
      </c>
      <c r="R49" s="61">
        <v>8</v>
      </c>
      <c r="S49" s="63">
        <v>20</v>
      </c>
    </row>
    <row r="50" spans="2:32" ht="19.5" customHeight="1" thickBot="1" x14ac:dyDescent="0.35">
      <c r="B50" s="65" t="s">
        <v>18</v>
      </c>
      <c r="C50" s="158"/>
      <c r="D50" s="66">
        <v>4000</v>
      </c>
      <c r="E50" s="66">
        <v>1</v>
      </c>
      <c r="F50" s="67">
        <v>264</v>
      </c>
      <c r="G50" s="66">
        <v>264</v>
      </c>
      <c r="H50" s="68"/>
      <c r="I50" s="69">
        <f t="shared" ref="I50:I56" si="37">$E50*F50</f>
        <v>264</v>
      </c>
      <c r="J50" s="66">
        <f t="shared" si="32"/>
        <v>264</v>
      </c>
      <c r="K50" s="68"/>
      <c r="L50" s="71">
        <f t="shared" si="33"/>
        <v>792</v>
      </c>
      <c r="M50" s="66">
        <f t="shared" si="34"/>
        <v>792</v>
      </c>
      <c r="N50" s="66">
        <f t="shared" si="35"/>
        <v>72</v>
      </c>
      <c r="O50" s="68">
        <f t="shared" si="36"/>
        <v>72</v>
      </c>
      <c r="P50" s="66">
        <v>3</v>
      </c>
      <c r="Q50" s="66" t="s">
        <v>7</v>
      </c>
      <c r="R50" s="66">
        <v>2</v>
      </c>
      <c r="S50" s="68">
        <v>20</v>
      </c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2:32" ht="19.5" customHeight="1" x14ac:dyDescent="0.3">
      <c r="B51" s="72" t="s">
        <v>58</v>
      </c>
      <c r="C51" s="74">
        <v>1</v>
      </c>
      <c r="D51" s="3">
        <v>4200</v>
      </c>
      <c r="E51" s="3">
        <v>1</v>
      </c>
      <c r="F51" s="11">
        <v>785</v>
      </c>
      <c r="G51" s="4">
        <f>ROUNDUP(F51/2,0)</f>
        <v>393</v>
      </c>
      <c r="H51" s="76">
        <f>ROUNDDOWN(F51/30,0)</f>
        <v>26</v>
      </c>
      <c r="I51" s="38">
        <f t="shared" si="37"/>
        <v>785</v>
      </c>
      <c r="J51" s="4">
        <f t="shared" si="32"/>
        <v>393</v>
      </c>
      <c r="K51" s="76">
        <f t="shared" si="32"/>
        <v>26</v>
      </c>
      <c r="L51" s="36">
        <f t="shared" si="33"/>
        <v>785</v>
      </c>
      <c r="M51" s="4">
        <f t="shared" si="34"/>
        <v>393</v>
      </c>
      <c r="N51" s="4">
        <f t="shared" si="35"/>
        <v>157</v>
      </c>
      <c r="O51" s="8">
        <f t="shared" si="36"/>
        <v>78.599999999999994</v>
      </c>
      <c r="P51" s="4">
        <v>1</v>
      </c>
      <c r="Q51" s="5" t="s">
        <v>5</v>
      </c>
      <c r="R51" s="4">
        <v>5</v>
      </c>
      <c r="S51" s="40">
        <v>20</v>
      </c>
    </row>
    <row r="52" spans="2:32" ht="19.5" customHeight="1" x14ac:dyDescent="0.3">
      <c r="B52" s="72" t="s">
        <v>59</v>
      </c>
      <c r="C52" s="74">
        <v>2</v>
      </c>
      <c r="D52" s="3">
        <v>4300</v>
      </c>
      <c r="E52" s="3">
        <v>1</v>
      </c>
      <c r="F52" s="11">
        <v>788</v>
      </c>
      <c r="G52" s="4">
        <f t="shared" ref="G52:G56" si="38">ROUNDUP(F52/2,0)</f>
        <v>394</v>
      </c>
      <c r="H52" s="76">
        <f t="shared" ref="H52:H56" si="39">ROUNDDOWN(F52/30,0)</f>
        <v>26</v>
      </c>
      <c r="I52" s="38">
        <f t="shared" si="37"/>
        <v>788</v>
      </c>
      <c r="J52" s="4">
        <f t="shared" si="32"/>
        <v>394</v>
      </c>
      <c r="K52" s="76">
        <f t="shared" si="32"/>
        <v>26</v>
      </c>
      <c r="L52" s="36">
        <f t="shared" si="33"/>
        <v>788</v>
      </c>
      <c r="M52" s="4">
        <f t="shared" si="34"/>
        <v>394</v>
      </c>
      <c r="N52" s="4">
        <f t="shared" si="35"/>
        <v>157.6</v>
      </c>
      <c r="O52" s="8">
        <f t="shared" si="36"/>
        <v>78.8</v>
      </c>
      <c r="P52" s="4">
        <v>1</v>
      </c>
      <c r="Q52" s="5" t="s">
        <v>5</v>
      </c>
      <c r="R52" s="4">
        <v>5</v>
      </c>
      <c r="S52" s="40">
        <v>20</v>
      </c>
    </row>
    <row r="53" spans="2:32" ht="19.5" customHeight="1" x14ac:dyDescent="0.3">
      <c r="B53" s="72" t="s">
        <v>60</v>
      </c>
      <c r="C53" s="74" t="s">
        <v>66</v>
      </c>
      <c r="D53" s="3">
        <v>4400</v>
      </c>
      <c r="E53" s="3">
        <v>1</v>
      </c>
      <c r="F53" s="11">
        <v>791</v>
      </c>
      <c r="G53" s="4">
        <f t="shared" si="38"/>
        <v>396</v>
      </c>
      <c r="H53" s="76">
        <f t="shared" si="39"/>
        <v>26</v>
      </c>
      <c r="I53" s="38">
        <f t="shared" si="37"/>
        <v>791</v>
      </c>
      <c r="J53" s="4">
        <f t="shared" si="32"/>
        <v>396</v>
      </c>
      <c r="K53" s="76">
        <f t="shared" si="32"/>
        <v>26</v>
      </c>
      <c r="L53" s="36">
        <f t="shared" si="33"/>
        <v>791</v>
      </c>
      <c r="M53" s="4">
        <f t="shared" si="34"/>
        <v>396</v>
      </c>
      <c r="N53" s="4">
        <f t="shared" si="35"/>
        <v>158.19999999999999</v>
      </c>
      <c r="O53" s="8">
        <f t="shared" si="36"/>
        <v>79.2</v>
      </c>
      <c r="P53" s="4">
        <v>1</v>
      </c>
      <c r="Q53" s="5" t="s">
        <v>5</v>
      </c>
      <c r="R53" s="4">
        <v>5</v>
      </c>
      <c r="S53" s="40">
        <v>20</v>
      </c>
    </row>
    <row r="54" spans="2:32" ht="19.5" customHeight="1" x14ac:dyDescent="0.3">
      <c r="B54" s="72" t="s">
        <v>61</v>
      </c>
      <c r="C54" s="74">
        <v>4</v>
      </c>
      <c r="D54" s="3">
        <v>4250</v>
      </c>
      <c r="E54" s="3">
        <v>1</v>
      </c>
      <c r="F54" s="11">
        <v>794</v>
      </c>
      <c r="G54" s="4">
        <f t="shared" si="38"/>
        <v>397</v>
      </c>
      <c r="H54" s="76">
        <f t="shared" si="39"/>
        <v>26</v>
      </c>
      <c r="I54" s="38">
        <f t="shared" si="37"/>
        <v>794</v>
      </c>
      <c r="J54" s="4">
        <f t="shared" si="32"/>
        <v>397</v>
      </c>
      <c r="K54" s="76">
        <f t="shared" si="32"/>
        <v>26</v>
      </c>
      <c r="L54" s="36">
        <f t="shared" si="33"/>
        <v>794</v>
      </c>
      <c r="M54" s="4">
        <f t="shared" si="34"/>
        <v>397</v>
      </c>
      <c r="N54" s="4">
        <f t="shared" si="35"/>
        <v>158.80000000000001</v>
      </c>
      <c r="O54" s="8">
        <f t="shared" si="36"/>
        <v>79.400000000000006</v>
      </c>
      <c r="P54" s="4">
        <v>1</v>
      </c>
      <c r="Q54" s="5" t="s">
        <v>7</v>
      </c>
      <c r="R54" s="4">
        <v>5</v>
      </c>
      <c r="S54" s="40">
        <v>20</v>
      </c>
    </row>
    <row r="55" spans="2:32" ht="19.5" customHeight="1" x14ac:dyDescent="0.3">
      <c r="B55" s="72" t="s">
        <v>62</v>
      </c>
      <c r="C55" s="74">
        <v>5</v>
      </c>
      <c r="D55" s="3">
        <v>4350</v>
      </c>
      <c r="E55" s="3">
        <v>1</v>
      </c>
      <c r="F55" s="11">
        <v>798</v>
      </c>
      <c r="G55" s="4">
        <f t="shared" si="38"/>
        <v>399</v>
      </c>
      <c r="H55" s="76">
        <f t="shared" si="39"/>
        <v>26</v>
      </c>
      <c r="I55" s="38">
        <f t="shared" si="37"/>
        <v>798</v>
      </c>
      <c r="J55" s="4">
        <f t="shared" si="32"/>
        <v>399</v>
      </c>
      <c r="K55" s="76">
        <f t="shared" si="32"/>
        <v>26</v>
      </c>
      <c r="L55" s="36">
        <f t="shared" si="33"/>
        <v>798</v>
      </c>
      <c r="M55" s="4">
        <f t="shared" si="34"/>
        <v>399</v>
      </c>
      <c r="N55" s="4">
        <f t="shared" si="35"/>
        <v>159.6</v>
      </c>
      <c r="O55" s="8">
        <f t="shared" si="36"/>
        <v>79.8</v>
      </c>
      <c r="P55" s="4">
        <v>1</v>
      </c>
      <c r="Q55" s="5" t="s">
        <v>7</v>
      </c>
      <c r="R55" s="4">
        <v>5</v>
      </c>
      <c r="S55" s="40">
        <v>20</v>
      </c>
    </row>
    <row r="56" spans="2:32" ht="19.5" customHeight="1" thickBot="1" x14ac:dyDescent="0.35">
      <c r="B56" s="73" t="s">
        <v>63</v>
      </c>
      <c r="C56" s="75" t="s">
        <v>67</v>
      </c>
      <c r="D56" s="6">
        <v>4450</v>
      </c>
      <c r="E56" s="6">
        <v>1</v>
      </c>
      <c r="F56" s="12">
        <v>800</v>
      </c>
      <c r="G56" s="7">
        <f t="shared" si="38"/>
        <v>400</v>
      </c>
      <c r="H56" s="77">
        <f t="shared" si="39"/>
        <v>26</v>
      </c>
      <c r="I56" s="39">
        <f t="shared" si="37"/>
        <v>800</v>
      </c>
      <c r="J56" s="7">
        <f t="shared" si="32"/>
        <v>400</v>
      </c>
      <c r="K56" s="77">
        <f t="shared" si="32"/>
        <v>26</v>
      </c>
      <c r="L56" s="37">
        <f t="shared" si="33"/>
        <v>800</v>
      </c>
      <c r="M56" s="7">
        <f t="shared" si="34"/>
        <v>400</v>
      </c>
      <c r="N56" s="7">
        <f t="shared" si="35"/>
        <v>160</v>
      </c>
      <c r="O56" s="9">
        <f t="shared" si="36"/>
        <v>80</v>
      </c>
      <c r="P56" s="7">
        <v>1</v>
      </c>
      <c r="Q56" s="13" t="s">
        <v>7</v>
      </c>
      <c r="R56" s="7">
        <v>5</v>
      </c>
      <c r="S56" s="41">
        <v>20</v>
      </c>
      <c r="T56" s="1"/>
      <c r="U56" s="15"/>
      <c r="V56" s="15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2:32" ht="15.75" customHeight="1" x14ac:dyDescent="0.25">
      <c r="B57" s="2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</row>
    <row r="58" spans="2:32" ht="15.75" customHeight="1" x14ac:dyDescent="0.25">
      <c r="R58" s="4"/>
    </row>
    <row r="59" spans="2:32" ht="15.75" customHeight="1" x14ac:dyDescent="0.3">
      <c r="B59" s="1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1"/>
      <c r="O59" s="30"/>
      <c r="P59" s="30"/>
      <c r="Q59" s="30"/>
      <c r="R59" s="30"/>
      <c r="S59" s="31"/>
    </row>
    <row r="60" spans="2:32" ht="15.75" customHeight="1" x14ac:dyDescent="0.25">
      <c r="B60" s="2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</row>
    <row r="61" spans="2:32" ht="15.75" customHeight="1" x14ac:dyDescent="0.25">
      <c r="B61" s="2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spans="2:32" ht="15.75" customHeight="1" x14ac:dyDescent="0.25">
      <c r="B62" s="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spans="2:32" ht="15.75" customHeight="1" x14ac:dyDescent="0.25">
      <c r="B63" s="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</row>
    <row r="65" spans="2:19" ht="15.75" customHeight="1" x14ac:dyDescent="0.3">
      <c r="B65" s="1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1"/>
      <c r="O65" s="30"/>
      <c r="P65" s="30"/>
      <c r="Q65" s="30"/>
      <c r="R65" s="30"/>
      <c r="S65" s="30"/>
    </row>
    <row r="66" spans="2:19" ht="15.75" customHeight="1" x14ac:dyDescent="0.25">
      <c r="B66" s="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2:19" ht="15.75" customHeight="1" x14ac:dyDescent="0.25">
      <c r="B67" s="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</row>
  </sheetData>
  <mergeCells count="25">
    <mergeCell ref="B14:B15"/>
    <mergeCell ref="C14:C17"/>
    <mergeCell ref="F14:H14"/>
    <mergeCell ref="I14:K14"/>
    <mergeCell ref="L14:O14"/>
    <mergeCell ref="B3:B4"/>
    <mergeCell ref="C3:C6"/>
    <mergeCell ref="F3:H3"/>
    <mergeCell ref="I3:K3"/>
    <mergeCell ref="L3:O3"/>
    <mergeCell ref="B36:B37"/>
    <mergeCell ref="C36:C39"/>
    <mergeCell ref="F36:H36"/>
    <mergeCell ref="I36:K36"/>
    <mergeCell ref="L36:O36"/>
    <mergeCell ref="B25:B26"/>
    <mergeCell ref="C25:C28"/>
    <mergeCell ref="F25:H25"/>
    <mergeCell ref="I25:K25"/>
    <mergeCell ref="L25:O25"/>
    <mergeCell ref="B47:B48"/>
    <mergeCell ref="C47:C50"/>
    <mergeCell ref="F47:H47"/>
    <mergeCell ref="I47:K47"/>
    <mergeCell ref="L47:O4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1862F-64ED-449E-AD42-57CCA37DDB73}">
  <dimension ref="B2:AF67"/>
  <sheetViews>
    <sheetView showGridLines="0" topLeftCell="A32" workbookViewId="0">
      <selection activeCell="U15" sqref="U15"/>
    </sheetView>
  </sheetViews>
  <sheetFormatPr defaultColWidth="12.54296875" defaultRowHeight="12.5" x14ac:dyDescent="0.25"/>
  <cols>
    <col min="2" max="2" width="36.453125" customWidth="1"/>
    <col min="3" max="3" width="7.1796875" style="3" customWidth="1"/>
    <col min="4" max="4" width="10.54296875" style="3" customWidth="1"/>
    <col min="5" max="5" width="9.81640625" style="3" customWidth="1"/>
    <col min="6" max="8" width="8.1796875" style="3" customWidth="1"/>
    <col min="9" max="9" width="10.1796875" style="3" customWidth="1"/>
    <col min="10" max="11" width="10.453125" style="3" customWidth="1"/>
    <col min="12" max="12" width="14.7265625" style="3" customWidth="1"/>
    <col min="13" max="13" width="13.54296875" style="3" customWidth="1"/>
    <col min="14" max="14" width="11" style="3" customWidth="1"/>
    <col min="15" max="15" width="13.26953125" style="3" customWidth="1"/>
    <col min="16" max="16" width="8.1796875" style="3" customWidth="1"/>
    <col min="17" max="17" width="6.453125" style="3" customWidth="1"/>
    <col min="18" max="18" width="9" style="3" customWidth="1"/>
    <col min="19" max="19" width="9.1796875" style="3" customWidth="1"/>
    <col min="20" max="20" width="2.54296875" customWidth="1"/>
    <col min="21" max="21" width="17.81640625" style="33" customWidth="1"/>
    <col min="22" max="22" width="5.1796875" style="3" customWidth="1"/>
  </cols>
  <sheetData>
    <row r="2" spans="2:32" ht="13" thickBot="1" x14ac:dyDescent="0.3"/>
    <row r="3" spans="2:32" ht="15.75" customHeight="1" x14ac:dyDescent="0.3">
      <c r="B3" s="135" t="s">
        <v>0</v>
      </c>
      <c r="C3" s="140" t="s">
        <v>65</v>
      </c>
      <c r="D3" s="24"/>
      <c r="E3" s="24"/>
      <c r="F3" s="137" t="s">
        <v>26</v>
      </c>
      <c r="G3" s="138"/>
      <c r="H3" s="139"/>
      <c r="I3" s="137" t="s">
        <v>23</v>
      </c>
      <c r="J3" s="138"/>
      <c r="K3" s="139"/>
      <c r="L3" s="137" t="s">
        <v>19</v>
      </c>
      <c r="M3" s="138"/>
      <c r="N3" s="138"/>
      <c r="O3" s="139"/>
      <c r="P3" s="24"/>
      <c r="Q3" s="24"/>
      <c r="R3" s="24"/>
      <c r="S3" s="25"/>
      <c r="U3" s="32" t="s">
        <v>68</v>
      </c>
      <c r="V3" s="3">
        <v>2</v>
      </c>
    </row>
    <row r="4" spans="2:32" ht="13.5" customHeight="1" thickBot="1" x14ac:dyDescent="0.35">
      <c r="B4" s="136"/>
      <c r="C4" s="141"/>
      <c r="D4" s="26" t="s">
        <v>1</v>
      </c>
      <c r="E4" s="26" t="s">
        <v>2</v>
      </c>
      <c r="F4" s="27" t="s">
        <v>24</v>
      </c>
      <c r="G4" s="26" t="s">
        <v>25</v>
      </c>
      <c r="H4" s="28" t="s">
        <v>27</v>
      </c>
      <c r="I4" s="27" t="s">
        <v>24</v>
      </c>
      <c r="J4" s="26" t="s">
        <v>25</v>
      </c>
      <c r="K4" s="28" t="s">
        <v>27</v>
      </c>
      <c r="L4" s="27" t="s">
        <v>28</v>
      </c>
      <c r="M4" s="26" t="s">
        <v>29</v>
      </c>
      <c r="N4" s="29" t="s">
        <v>30</v>
      </c>
      <c r="O4" s="28" t="s">
        <v>31</v>
      </c>
      <c r="P4" s="26" t="s">
        <v>20</v>
      </c>
      <c r="Q4" s="26" t="s">
        <v>3</v>
      </c>
      <c r="R4" s="26" t="s">
        <v>21</v>
      </c>
      <c r="S4" s="28" t="s">
        <v>22</v>
      </c>
      <c r="T4" s="1"/>
      <c r="U4" s="79"/>
      <c r="V4" s="30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2:32" ht="19.5" customHeight="1" x14ac:dyDescent="0.3">
      <c r="B5" s="60" t="s">
        <v>4</v>
      </c>
      <c r="C5" s="141"/>
      <c r="D5" s="61">
        <v>800</v>
      </c>
      <c r="E5" s="61">
        <v>7.5</v>
      </c>
      <c r="F5" s="62">
        <v>18</v>
      </c>
      <c r="G5" s="61">
        <v>5</v>
      </c>
      <c r="H5" s="63"/>
      <c r="I5" s="64">
        <f>$E5*F5</f>
        <v>135</v>
      </c>
      <c r="J5" s="61">
        <f t="shared" ref="J5:K12" si="0">$E5*G5</f>
        <v>37.5</v>
      </c>
      <c r="K5" s="63"/>
      <c r="L5" s="70">
        <f t="shared" ref="L5:L12" si="1">P5*I5</f>
        <v>810</v>
      </c>
      <c r="M5" s="61">
        <f t="shared" ref="M5:M12" si="2">P5*J5</f>
        <v>225</v>
      </c>
      <c r="N5" s="61">
        <f t="shared" ref="N5:N12" si="3">ROUND((((F5*R5)/((R5/E5)+S5))*P5), 2)</f>
        <v>336.62</v>
      </c>
      <c r="O5" s="63">
        <f t="shared" ref="O5:O12" si="4">ROUND((((G5*R5)/((R5/E5)+S5))*P5), 2)</f>
        <v>93.51</v>
      </c>
      <c r="P5" s="61">
        <v>6</v>
      </c>
      <c r="Q5" s="61" t="s">
        <v>5</v>
      </c>
      <c r="R5" s="61">
        <v>40</v>
      </c>
      <c r="S5" s="63">
        <v>7.5</v>
      </c>
    </row>
    <row r="6" spans="2:32" ht="19.5" customHeight="1" thickBot="1" x14ac:dyDescent="0.35">
      <c r="B6" s="65" t="s">
        <v>6</v>
      </c>
      <c r="C6" s="142"/>
      <c r="D6" s="66">
        <v>1250</v>
      </c>
      <c r="E6" s="66">
        <v>4</v>
      </c>
      <c r="F6" s="67">
        <v>37</v>
      </c>
      <c r="G6" s="66">
        <v>11</v>
      </c>
      <c r="H6" s="68"/>
      <c r="I6" s="69">
        <f t="shared" ref="I6:I12" si="5">$E6*F6</f>
        <v>148</v>
      </c>
      <c r="J6" s="66">
        <f t="shared" si="0"/>
        <v>44</v>
      </c>
      <c r="K6" s="68"/>
      <c r="L6" s="71">
        <f t="shared" si="1"/>
        <v>592</v>
      </c>
      <c r="M6" s="66">
        <f t="shared" si="2"/>
        <v>176</v>
      </c>
      <c r="N6" s="66">
        <f t="shared" si="3"/>
        <v>338.29</v>
      </c>
      <c r="O6" s="68">
        <f t="shared" si="4"/>
        <v>100.57</v>
      </c>
      <c r="P6" s="66">
        <v>4</v>
      </c>
      <c r="Q6" s="66" t="s">
        <v>5</v>
      </c>
      <c r="R6" s="66">
        <v>40</v>
      </c>
      <c r="S6" s="68">
        <v>7.5</v>
      </c>
    </row>
    <row r="7" spans="2:32" ht="19.5" customHeight="1" x14ac:dyDescent="0.3">
      <c r="B7" s="72" t="s">
        <v>34</v>
      </c>
      <c r="C7" s="74">
        <v>1</v>
      </c>
      <c r="D7" s="3">
        <v>1500</v>
      </c>
      <c r="E7" s="3">
        <v>11</v>
      </c>
      <c r="F7" s="11">
        <v>76</v>
      </c>
      <c r="G7" s="3">
        <f>ROUND($F7*0.25,0)</f>
        <v>19</v>
      </c>
      <c r="H7" s="76">
        <f>ROUND($F7*0.18,0)</f>
        <v>14</v>
      </c>
      <c r="I7" s="38">
        <f t="shared" si="5"/>
        <v>836</v>
      </c>
      <c r="J7" s="4">
        <f t="shared" si="0"/>
        <v>209</v>
      </c>
      <c r="K7" s="76">
        <f t="shared" si="0"/>
        <v>154</v>
      </c>
      <c r="L7" s="36">
        <f t="shared" si="1"/>
        <v>1672</v>
      </c>
      <c r="M7" s="4">
        <f t="shared" si="2"/>
        <v>418</v>
      </c>
      <c r="N7" s="34">
        <f t="shared" si="3"/>
        <v>704</v>
      </c>
      <c r="O7" s="8">
        <f t="shared" si="4"/>
        <v>176</v>
      </c>
      <c r="P7" s="4">
        <v>2</v>
      </c>
      <c r="Q7" s="5" t="s">
        <v>12</v>
      </c>
      <c r="R7" s="4">
        <v>40</v>
      </c>
      <c r="S7" s="40">
        <v>5</v>
      </c>
    </row>
    <row r="8" spans="2:32" ht="19.5" customHeight="1" x14ac:dyDescent="0.3">
      <c r="B8" s="72" t="s">
        <v>35</v>
      </c>
      <c r="C8" s="74">
        <v>2</v>
      </c>
      <c r="D8" s="3">
        <v>1600</v>
      </c>
      <c r="E8" s="3">
        <v>11</v>
      </c>
      <c r="F8" s="11">
        <v>78</v>
      </c>
      <c r="G8" s="3">
        <f t="shared" ref="G8:G12" si="6">ROUND($F8*0.25,0)</f>
        <v>20</v>
      </c>
      <c r="H8" s="76">
        <f t="shared" ref="H8:H12" si="7">ROUND($F8*0.18,0)</f>
        <v>14</v>
      </c>
      <c r="I8" s="38">
        <f t="shared" si="5"/>
        <v>858</v>
      </c>
      <c r="J8" s="4">
        <f t="shared" si="0"/>
        <v>220</v>
      </c>
      <c r="K8" s="76">
        <f t="shared" si="0"/>
        <v>154</v>
      </c>
      <c r="L8" s="36">
        <f t="shared" si="1"/>
        <v>1716</v>
      </c>
      <c r="M8" s="4">
        <f t="shared" si="2"/>
        <v>440</v>
      </c>
      <c r="N8" s="34">
        <f t="shared" si="3"/>
        <v>722.53</v>
      </c>
      <c r="O8" s="8">
        <f t="shared" si="4"/>
        <v>185.26</v>
      </c>
      <c r="P8" s="4">
        <v>2</v>
      </c>
      <c r="Q8" s="5" t="s">
        <v>12</v>
      </c>
      <c r="R8" s="4">
        <v>40</v>
      </c>
      <c r="S8" s="40">
        <v>5</v>
      </c>
    </row>
    <row r="9" spans="2:32" ht="19.5" customHeight="1" x14ac:dyDescent="0.3">
      <c r="B9" s="72" t="s">
        <v>36</v>
      </c>
      <c r="C9" s="74" t="s">
        <v>66</v>
      </c>
      <c r="D9" s="3">
        <v>1700</v>
      </c>
      <c r="E9" s="3">
        <v>11</v>
      </c>
      <c r="F9" s="11">
        <v>80</v>
      </c>
      <c r="G9" s="3">
        <f t="shared" si="6"/>
        <v>20</v>
      </c>
      <c r="H9" s="76">
        <f t="shared" si="7"/>
        <v>14</v>
      </c>
      <c r="I9" s="38">
        <f t="shared" si="5"/>
        <v>880</v>
      </c>
      <c r="J9" s="4">
        <f t="shared" si="0"/>
        <v>220</v>
      </c>
      <c r="K9" s="76">
        <f t="shared" si="0"/>
        <v>154</v>
      </c>
      <c r="L9" s="36">
        <f t="shared" si="1"/>
        <v>1760</v>
      </c>
      <c r="M9" s="4">
        <f t="shared" si="2"/>
        <v>440</v>
      </c>
      <c r="N9" s="34">
        <f t="shared" si="3"/>
        <v>741.05</v>
      </c>
      <c r="O9" s="8">
        <f t="shared" si="4"/>
        <v>185.26</v>
      </c>
      <c r="P9" s="4">
        <v>2</v>
      </c>
      <c r="Q9" s="5" t="s">
        <v>12</v>
      </c>
      <c r="R9" s="4">
        <v>40</v>
      </c>
      <c r="S9" s="40">
        <v>5</v>
      </c>
    </row>
    <row r="10" spans="2:32" ht="19.5" customHeight="1" x14ac:dyDescent="0.3">
      <c r="B10" s="72" t="s">
        <v>37</v>
      </c>
      <c r="C10" s="74">
        <v>4</v>
      </c>
      <c r="D10" s="3">
        <v>1550</v>
      </c>
      <c r="E10" s="3">
        <v>11</v>
      </c>
      <c r="F10" s="11">
        <v>82</v>
      </c>
      <c r="G10" s="3">
        <f t="shared" si="6"/>
        <v>21</v>
      </c>
      <c r="H10" s="76">
        <f t="shared" si="7"/>
        <v>15</v>
      </c>
      <c r="I10" s="38">
        <f t="shared" si="5"/>
        <v>902</v>
      </c>
      <c r="J10" s="4">
        <f t="shared" si="0"/>
        <v>231</v>
      </c>
      <c r="K10" s="76">
        <f t="shared" si="0"/>
        <v>165</v>
      </c>
      <c r="L10" s="36">
        <f t="shared" si="1"/>
        <v>1804</v>
      </c>
      <c r="M10" s="4">
        <f t="shared" si="2"/>
        <v>462</v>
      </c>
      <c r="N10" s="34">
        <f t="shared" si="3"/>
        <v>759.58</v>
      </c>
      <c r="O10" s="8">
        <f t="shared" si="4"/>
        <v>194.53</v>
      </c>
      <c r="P10" s="4">
        <v>2</v>
      </c>
      <c r="Q10" s="4" t="s">
        <v>5</v>
      </c>
      <c r="R10" s="4">
        <v>40</v>
      </c>
      <c r="S10" s="40">
        <v>5</v>
      </c>
    </row>
    <row r="11" spans="2:32" ht="19.5" customHeight="1" x14ac:dyDescent="0.3">
      <c r="B11" s="72" t="s">
        <v>38</v>
      </c>
      <c r="C11" s="74">
        <v>5</v>
      </c>
      <c r="D11" s="3">
        <v>1650</v>
      </c>
      <c r="E11" s="3">
        <v>11</v>
      </c>
      <c r="F11" s="11">
        <v>86</v>
      </c>
      <c r="G11" s="3">
        <f t="shared" si="6"/>
        <v>22</v>
      </c>
      <c r="H11" s="76">
        <f t="shared" si="7"/>
        <v>15</v>
      </c>
      <c r="I11" s="38">
        <f t="shared" si="5"/>
        <v>946</v>
      </c>
      <c r="J11" s="4">
        <f t="shared" si="0"/>
        <v>242</v>
      </c>
      <c r="K11" s="76">
        <f t="shared" si="0"/>
        <v>165</v>
      </c>
      <c r="L11" s="36">
        <f t="shared" si="1"/>
        <v>1892</v>
      </c>
      <c r="M11" s="4">
        <f t="shared" si="2"/>
        <v>484</v>
      </c>
      <c r="N11" s="34">
        <f t="shared" si="3"/>
        <v>796.63</v>
      </c>
      <c r="O11" s="8">
        <f t="shared" si="4"/>
        <v>203.79</v>
      </c>
      <c r="P11" s="4">
        <v>2</v>
      </c>
      <c r="Q11" s="4" t="s">
        <v>5</v>
      </c>
      <c r="R11" s="4">
        <v>40</v>
      </c>
      <c r="S11" s="40">
        <v>5</v>
      </c>
    </row>
    <row r="12" spans="2:32" ht="19.5" customHeight="1" thickBot="1" x14ac:dyDescent="0.35">
      <c r="B12" s="73" t="s">
        <v>39</v>
      </c>
      <c r="C12" s="75" t="s">
        <v>67</v>
      </c>
      <c r="D12" s="6">
        <v>1750</v>
      </c>
      <c r="E12" s="6">
        <v>11</v>
      </c>
      <c r="F12" s="12">
        <v>90</v>
      </c>
      <c r="G12" s="6">
        <f t="shared" si="6"/>
        <v>23</v>
      </c>
      <c r="H12" s="77">
        <f t="shared" si="7"/>
        <v>16</v>
      </c>
      <c r="I12" s="39">
        <f t="shared" si="5"/>
        <v>990</v>
      </c>
      <c r="J12" s="7">
        <f t="shared" si="0"/>
        <v>253</v>
      </c>
      <c r="K12" s="77">
        <f t="shared" si="0"/>
        <v>176</v>
      </c>
      <c r="L12" s="37">
        <f t="shared" si="1"/>
        <v>1980</v>
      </c>
      <c r="M12" s="7">
        <f t="shared" si="2"/>
        <v>506</v>
      </c>
      <c r="N12" s="35">
        <f t="shared" si="3"/>
        <v>833.68</v>
      </c>
      <c r="O12" s="9">
        <f t="shared" si="4"/>
        <v>213.05</v>
      </c>
      <c r="P12" s="7">
        <v>2</v>
      </c>
      <c r="Q12" s="7" t="s">
        <v>5</v>
      </c>
      <c r="R12" s="7">
        <v>40</v>
      </c>
      <c r="S12" s="41">
        <v>5</v>
      </c>
    </row>
    <row r="13" spans="2:32" ht="15.75" customHeight="1" thickBot="1" x14ac:dyDescent="0.3">
      <c r="H13" s="4"/>
      <c r="I13" s="4"/>
      <c r="J13" s="4"/>
      <c r="K13" s="4"/>
      <c r="L13" s="4"/>
      <c r="M13" s="4"/>
      <c r="N13" s="4"/>
      <c r="O13" s="4"/>
      <c r="P13" s="4"/>
      <c r="R13" s="4"/>
    </row>
    <row r="14" spans="2:32" ht="15.75" customHeight="1" x14ac:dyDescent="0.3">
      <c r="B14" s="124" t="s">
        <v>8</v>
      </c>
      <c r="C14" s="129" t="s">
        <v>65</v>
      </c>
      <c r="D14" s="17"/>
      <c r="E14" s="18"/>
      <c r="F14" s="126" t="s">
        <v>26</v>
      </c>
      <c r="G14" s="127"/>
      <c r="H14" s="128"/>
      <c r="I14" s="126" t="s">
        <v>23</v>
      </c>
      <c r="J14" s="127"/>
      <c r="K14" s="128"/>
      <c r="L14" s="126" t="s">
        <v>19</v>
      </c>
      <c r="M14" s="127"/>
      <c r="N14" s="127"/>
      <c r="O14" s="128"/>
      <c r="P14" s="18"/>
      <c r="Q14" s="18"/>
      <c r="R14" s="18"/>
      <c r="S14" s="19"/>
    </row>
    <row r="15" spans="2:32" ht="13.5" customHeight="1" thickBot="1" x14ac:dyDescent="0.35">
      <c r="B15" s="125"/>
      <c r="C15" s="130"/>
      <c r="D15" s="20" t="s">
        <v>1</v>
      </c>
      <c r="E15" s="21" t="s">
        <v>2</v>
      </c>
      <c r="F15" s="20" t="s">
        <v>24</v>
      </c>
      <c r="G15" s="21" t="s">
        <v>25</v>
      </c>
      <c r="H15" s="22" t="s">
        <v>27</v>
      </c>
      <c r="I15" s="20" t="s">
        <v>24</v>
      </c>
      <c r="J15" s="21" t="s">
        <v>25</v>
      </c>
      <c r="K15" s="22" t="s">
        <v>27</v>
      </c>
      <c r="L15" s="20" t="s">
        <v>28</v>
      </c>
      <c r="M15" s="21" t="s">
        <v>29</v>
      </c>
      <c r="N15" s="23" t="s">
        <v>30</v>
      </c>
      <c r="O15" s="22" t="s">
        <v>31</v>
      </c>
      <c r="P15" s="21" t="s">
        <v>20</v>
      </c>
      <c r="Q15" s="21" t="s">
        <v>3</v>
      </c>
      <c r="R15" s="21" t="s">
        <v>21</v>
      </c>
      <c r="S15" s="22" t="s">
        <v>22</v>
      </c>
      <c r="T15" s="1"/>
      <c r="U15" s="79"/>
      <c r="V15" s="30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2:32" ht="19.5" customHeight="1" x14ac:dyDescent="0.3">
      <c r="B16" s="60" t="s">
        <v>9</v>
      </c>
      <c r="C16" s="130"/>
      <c r="D16" s="61">
        <v>1000</v>
      </c>
      <c r="E16" s="61">
        <v>4</v>
      </c>
      <c r="F16" s="62">
        <v>11</v>
      </c>
      <c r="G16" s="61">
        <v>38</v>
      </c>
      <c r="H16" s="63"/>
      <c r="I16" s="64">
        <f>$E16*F16</f>
        <v>44</v>
      </c>
      <c r="J16" s="61">
        <f t="shared" ref="J16:K23" si="8">$E16*G16</f>
        <v>152</v>
      </c>
      <c r="K16" s="63"/>
      <c r="L16" s="70">
        <f t="shared" ref="L16:L23" si="9">P16*I16</f>
        <v>132</v>
      </c>
      <c r="M16" s="61">
        <f t="shared" ref="M16:M23" si="10">P16*J16</f>
        <v>456</v>
      </c>
      <c r="N16" s="61">
        <f t="shared" ref="N16:N23" si="11">ROUND((((F16*R16)/((R16/E16)+S16))*P16), 2)</f>
        <v>80</v>
      </c>
      <c r="O16" s="63">
        <f t="shared" ref="O16:O23" si="12">ROUND((((G16*R16)/((R16/E16)+S16))*P16), 2)</f>
        <v>276.36</v>
      </c>
      <c r="P16" s="61">
        <v>3</v>
      </c>
      <c r="Q16" s="61" t="s">
        <v>7</v>
      </c>
      <c r="R16" s="61">
        <v>40</v>
      </c>
      <c r="S16" s="63">
        <v>6.5</v>
      </c>
    </row>
    <row r="17" spans="2:32" ht="19.5" customHeight="1" thickBot="1" x14ac:dyDescent="0.35">
      <c r="B17" s="65" t="s">
        <v>10</v>
      </c>
      <c r="C17" s="131"/>
      <c r="D17" s="66">
        <v>800</v>
      </c>
      <c r="E17" s="66">
        <v>4</v>
      </c>
      <c r="F17" s="67">
        <v>10</v>
      </c>
      <c r="G17" s="66">
        <v>34</v>
      </c>
      <c r="H17" s="68"/>
      <c r="I17" s="69">
        <f t="shared" ref="I17:I23" si="13">$E17*F17</f>
        <v>40</v>
      </c>
      <c r="J17" s="66">
        <f t="shared" si="8"/>
        <v>136</v>
      </c>
      <c r="K17" s="68"/>
      <c r="L17" s="71">
        <f t="shared" si="9"/>
        <v>120</v>
      </c>
      <c r="M17" s="66">
        <f t="shared" si="10"/>
        <v>408</v>
      </c>
      <c r="N17" s="66">
        <f t="shared" si="11"/>
        <v>72.73</v>
      </c>
      <c r="O17" s="68">
        <f t="shared" si="12"/>
        <v>247.27</v>
      </c>
      <c r="P17" s="66">
        <v>3</v>
      </c>
      <c r="Q17" s="66" t="s">
        <v>7</v>
      </c>
      <c r="R17" s="66">
        <v>40</v>
      </c>
      <c r="S17" s="68">
        <v>6.5</v>
      </c>
    </row>
    <row r="18" spans="2:32" ht="19.5" customHeight="1" x14ac:dyDescent="0.3">
      <c r="B18" s="72" t="s">
        <v>40</v>
      </c>
      <c r="C18" s="74">
        <v>1</v>
      </c>
      <c r="D18" s="11">
        <v>1500</v>
      </c>
      <c r="E18" s="3">
        <v>10</v>
      </c>
      <c r="F18" s="11">
        <f>ROUND($G18*0.33,0)</f>
        <v>38</v>
      </c>
      <c r="G18" s="3">
        <v>116</v>
      </c>
      <c r="H18" s="76">
        <f>ROUND($G18*0.15,0)</f>
        <v>17</v>
      </c>
      <c r="I18" s="38">
        <f t="shared" si="13"/>
        <v>380</v>
      </c>
      <c r="J18" s="4">
        <f t="shared" si="8"/>
        <v>1160</v>
      </c>
      <c r="K18" s="76">
        <f t="shared" si="8"/>
        <v>170</v>
      </c>
      <c r="L18" s="10">
        <f t="shared" si="9"/>
        <v>380</v>
      </c>
      <c r="M18" s="34">
        <f t="shared" si="10"/>
        <v>1160</v>
      </c>
      <c r="N18" s="4">
        <f t="shared" si="11"/>
        <v>178.82</v>
      </c>
      <c r="O18" s="40">
        <f t="shared" si="12"/>
        <v>545.88</v>
      </c>
      <c r="P18" s="4">
        <v>1</v>
      </c>
      <c r="Q18" s="5" t="s">
        <v>5</v>
      </c>
      <c r="R18" s="4">
        <v>40</v>
      </c>
      <c r="S18" s="40">
        <v>4.5</v>
      </c>
    </row>
    <row r="19" spans="2:32" ht="19.5" customHeight="1" x14ac:dyDescent="0.3">
      <c r="B19" s="72" t="s">
        <v>41</v>
      </c>
      <c r="C19" s="74">
        <v>2</v>
      </c>
      <c r="D19" s="11">
        <v>1600</v>
      </c>
      <c r="E19" s="3">
        <v>10</v>
      </c>
      <c r="F19" s="11">
        <f t="shared" ref="F19:F23" si="14">ROUND($G19*0.33,0)</f>
        <v>42</v>
      </c>
      <c r="G19" s="3">
        <v>126</v>
      </c>
      <c r="H19" s="76">
        <f t="shared" ref="H19:H23" si="15">ROUND($G19*0.15,0)</f>
        <v>19</v>
      </c>
      <c r="I19" s="38">
        <f t="shared" si="13"/>
        <v>420</v>
      </c>
      <c r="J19" s="4">
        <f t="shared" si="8"/>
        <v>1260</v>
      </c>
      <c r="K19" s="76">
        <f t="shared" si="8"/>
        <v>190</v>
      </c>
      <c r="L19" s="10">
        <f t="shared" si="9"/>
        <v>420</v>
      </c>
      <c r="M19" s="34">
        <f t="shared" si="10"/>
        <v>1260</v>
      </c>
      <c r="N19" s="4">
        <f t="shared" si="11"/>
        <v>197.65</v>
      </c>
      <c r="O19" s="40">
        <f t="shared" si="12"/>
        <v>592.94000000000005</v>
      </c>
      <c r="P19" s="4">
        <v>1</v>
      </c>
      <c r="Q19" s="5" t="s">
        <v>5</v>
      </c>
      <c r="R19" s="4">
        <v>40</v>
      </c>
      <c r="S19" s="40">
        <v>4.5</v>
      </c>
    </row>
    <row r="20" spans="2:32" ht="19.5" customHeight="1" x14ac:dyDescent="0.3">
      <c r="B20" s="72" t="s">
        <v>42</v>
      </c>
      <c r="C20" s="74" t="s">
        <v>66</v>
      </c>
      <c r="D20" s="11">
        <v>1700</v>
      </c>
      <c r="E20" s="3">
        <v>10</v>
      </c>
      <c r="F20" s="11">
        <f t="shared" si="14"/>
        <v>45</v>
      </c>
      <c r="G20" s="3">
        <v>136</v>
      </c>
      <c r="H20" s="76">
        <f t="shared" si="15"/>
        <v>20</v>
      </c>
      <c r="I20" s="38">
        <f t="shared" si="13"/>
        <v>450</v>
      </c>
      <c r="J20" s="4">
        <f t="shared" si="8"/>
        <v>1360</v>
      </c>
      <c r="K20" s="76">
        <f t="shared" si="8"/>
        <v>200</v>
      </c>
      <c r="L20" s="10">
        <f t="shared" si="9"/>
        <v>450</v>
      </c>
      <c r="M20" s="34">
        <f t="shared" si="10"/>
        <v>1360</v>
      </c>
      <c r="N20" s="4">
        <f t="shared" si="11"/>
        <v>211.76</v>
      </c>
      <c r="O20" s="40">
        <f t="shared" si="12"/>
        <v>640</v>
      </c>
      <c r="P20" s="4">
        <v>1</v>
      </c>
      <c r="Q20" s="5" t="s">
        <v>5</v>
      </c>
      <c r="R20" s="4">
        <v>40</v>
      </c>
      <c r="S20" s="40">
        <v>4.5</v>
      </c>
      <c r="T20" s="1"/>
      <c r="U20" s="79"/>
      <c r="V20" s="30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2:32" ht="19.5" customHeight="1" x14ac:dyDescent="0.3">
      <c r="B21" s="72" t="s">
        <v>43</v>
      </c>
      <c r="C21" s="74">
        <v>4</v>
      </c>
      <c r="D21" s="11">
        <v>1550</v>
      </c>
      <c r="E21" s="3">
        <v>10</v>
      </c>
      <c r="F21" s="11">
        <f t="shared" si="14"/>
        <v>51</v>
      </c>
      <c r="G21" s="3">
        <v>156</v>
      </c>
      <c r="H21" s="76">
        <f t="shared" si="15"/>
        <v>23</v>
      </c>
      <c r="I21" s="38">
        <f t="shared" si="13"/>
        <v>510</v>
      </c>
      <c r="J21" s="4">
        <f t="shared" si="8"/>
        <v>1560</v>
      </c>
      <c r="K21" s="76">
        <f t="shared" si="8"/>
        <v>230</v>
      </c>
      <c r="L21" s="10">
        <f t="shared" si="9"/>
        <v>510</v>
      </c>
      <c r="M21" s="34">
        <f t="shared" si="10"/>
        <v>1560</v>
      </c>
      <c r="N21" s="4">
        <f t="shared" si="11"/>
        <v>240</v>
      </c>
      <c r="O21" s="40">
        <f t="shared" si="12"/>
        <v>734.12</v>
      </c>
      <c r="P21" s="4">
        <v>1</v>
      </c>
      <c r="Q21" s="5" t="s">
        <v>7</v>
      </c>
      <c r="R21" s="4">
        <v>40</v>
      </c>
      <c r="S21" s="40">
        <v>4.5</v>
      </c>
    </row>
    <row r="22" spans="2:32" ht="19.5" customHeight="1" x14ac:dyDescent="0.3">
      <c r="B22" s="72" t="s">
        <v>44</v>
      </c>
      <c r="C22" s="74">
        <v>5</v>
      </c>
      <c r="D22" s="11">
        <v>1650</v>
      </c>
      <c r="E22" s="3">
        <v>10</v>
      </c>
      <c r="F22" s="11">
        <f t="shared" si="14"/>
        <v>58</v>
      </c>
      <c r="G22" s="3">
        <v>176</v>
      </c>
      <c r="H22" s="76">
        <f t="shared" si="15"/>
        <v>26</v>
      </c>
      <c r="I22" s="38">
        <f t="shared" si="13"/>
        <v>580</v>
      </c>
      <c r="J22" s="4">
        <f t="shared" si="8"/>
        <v>1760</v>
      </c>
      <c r="K22" s="76">
        <f t="shared" si="8"/>
        <v>260</v>
      </c>
      <c r="L22" s="10">
        <f t="shared" si="9"/>
        <v>580</v>
      </c>
      <c r="M22" s="34">
        <f t="shared" si="10"/>
        <v>1760</v>
      </c>
      <c r="N22" s="4">
        <f t="shared" si="11"/>
        <v>272.94</v>
      </c>
      <c r="O22" s="40">
        <f t="shared" si="12"/>
        <v>828.24</v>
      </c>
      <c r="P22" s="4">
        <v>1</v>
      </c>
      <c r="Q22" s="5" t="s">
        <v>7</v>
      </c>
      <c r="R22" s="4">
        <v>40</v>
      </c>
      <c r="S22" s="40">
        <v>4.5</v>
      </c>
    </row>
    <row r="23" spans="2:32" ht="19.5" customHeight="1" thickBot="1" x14ac:dyDescent="0.35">
      <c r="B23" s="73" t="s">
        <v>45</v>
      </c>
      <c r="C23" s="75" t="s">
        <v>67</v>
      </c>
      <c r="D23" s="12">
        <v>1750</v>
      </c>
      <c r="E23" s="6">
        <v>10</v>
      </c>
      <c r="F23" s="12">
        <f t="shared" si="14"/>
        <v>65</v>
      </c>
      <c r="G23" s="6">
        <v>196</v>
      </c>
      <c r="H23" s="77">
        <f t="shared" si="15"/>
        <v>29</v>
      </c>
      <c r="I23" s="39">
        <f t="shared" si="13"/>
        <v>650</v>
      </c>
      <c r="J23" s="7">
        <f t="shared" si="8"/>
        <v>1960</v>
      </c>
      <c r="K23" s="77">
        <f t="shared" si="8"/>
        <v>290</v>
      </c>
      <c r="L23" s="14">
        <f t="shared" si="9"/>
        <v>650</v>
      </c>
      <c r="M23" s="35">
        <f t="shared" si="10"/>
        <v>1960</v>
      </c>
      <c r="N23" s="7">
        <f t="shared" si="11"/>
        <v>305.88</v>
      </c>
      <c r="O23" s="41">
        <f t="shared" si="12"/>
        <v>922.35</v>
      </c>
      <c r="P23" s="7">
        <v>1</v>
      </c>
      <c r="Q23" s="13" t="s">
        <v>7</v>
      </c>
      <c r="R23" s="7">
        <v>40</v>
      </c>
      <c r="S23" s="41">
        <v>4.5</v>
      </c>
    </row>
    <row r="24" spans="2:32" ht="15.75" customHeight="1" thickBot="1" x14ac:dyDescent="0.3">
      <c r="H24" s="4"/>
      <c r="I24" s="4"/>
      <c r="J24" s="4"/>
      <c r="K24" s="4"/>
      <c r="L24" s="4"/>
      <c r="M24" s="4"/>
      <c r="N24" s="4"/>
      <c r="O24" s="4"/>
      <c r="P24" s="4"/>
      <c r="R24" s="4"/>
    </row>
    <row r="25" spans="2:32" ht="15.75" customHeight="1" x14ac:dyDescent="0.3">
      <c r="B25" s="119" t="s">
        <v>32</v>
      </c>
      <c r="C25" s="132" t="s">
        <v>65</v>
      </c>
      <c r="D25" s="48"/>
      <c r="E25" s="48"/>
      <c r="F25" s="121" t="s">
        <v>26</v>
      </c>
      <c r="G25" s="122"/>
      <c r="H25" s="123"/>
      <c r="I25" s="121" t="s">
        <v>23</v>
      </c>
      <c r="J25" s="122"/>
      <c r="K25" s="123"/>
      <c r="L25" s="121" t="s">
        <v>19</v>
      </c>
      <c r="M25" s="122"/>
      <c r="N25" s="122"/>
      <c r="O25" s="123"/>
      <c r="P25" s="48"/>
      <c r="Q25" s="48"/>
      <c r="R25" s="48"/>
      <c r="S25" s="49"/>
    </row>
    <row r="26" spans="2:32" ht="15.75" customHeight="1" thickBot="1" x14ac:dyDescent="0.35">
      <c r="B26" s="120"/>
      <c r="C26" s="133"/>
      <c r="D26" s="50" t="s">
        <v>1</v>
      </c>
      <c r="E26" s="50" t="s">
        <v>2</v>
      </c>
      <c r="F26" s="51" t="s">
        <v>24</v>
      </c>
      <c r="G26" s="50" t="s">
        <v>25</v>
      </c>
      <c r="H26" s="52" t="s">
        <v>27</v>
      </c>
      <c r="I26" s="51" t="s">
        <v>24</v>
      </c>
      <c r="J26" s="50" t="s">
        <v>25</v>
      </c>
      <c r="K26" s="52" t="s">
        <v>27</v>
      </c>
      <c r="L26" s="51" t="s">
        <v>28</v>
      </c>
      <c r="M26" s="50" t="s">
        <v>29</v>
      </c>
      <c r="N26" s="53" t="s">
        <v>30</v>
      </c>
      <c r="O26" s="52" t="s">
        <v>31</v>
      </c>
      <c r="P26" s="50" t="s">
        <v>20</v>
      </c>
      <c r="Q26" s="50" t="s">
        <v>3</v>
      </c>
      <c r="R26" s="50" t="s">
        <v>21</v>
      </c>
      <c r="S26" s="52" t="s">
        <v>22</v>
      </c>
    </row>
    <row r="27" spans="2:32" ht="19.5" customHeight="1" x14ac:dyDescent="0.3">
      <c r="B27" s="60" t="s">
        <v>11</v>
      </c>
      <c r="C27" s="133"/>
      <c r="D27" s="61">
        <v>3000</v>
      </c>
      <c r="E27" s="61">
        <v>6.65</v>
      </c>
      <c r="F27" s="62">
        <v>11</v>
      </c>
      <c r="G27" s="61">
        <v>11</v>
      </c>
      <c r="H27" s="63"/>
      <c r="I27" s="64">
        <f>$E27*F27</f>
        <v>73.150000000000006</v>
      </c>
      <c r="J27" s="61">
        <f t="shared" ref="J27:K34" si="16">$E27*G27</f>
        <v>73.150000000000006</v>
      </c>
      <c r="K27" s="63"/>
      <c r="L27" s="70">
        <f t="shared" ref="L27:L34" si="17">P27*I27</f>
        <v>438.90000000000003</v>
      </c>
      <c r="M27" s="61">
        <f t="shared" ref="M27:M34" si="18">P27*J27</f>
        <v>438.90000000000003</v>
      </c>
      <c r="N27" s="61">
        <f t="shared" ref="N27:N34" si="19">ROUND((((F27*R27)/((R27/E27)+S27))*P27), 2)</f>
        <v>212.65</v>
      </c>
      <c r="O27" s="63">
        <f t="shared" ref="O27:O34" si="20">ROUND((((G27*R27)/((R27/E27)+S27))*P27), 2)</f>
        <v>212.65</v>
      </c>
      <c r="P27" s="61">
        <v>6</v>
      </c>
      <c r="Q27" s="61" t="s">
        <v>12</v>
      </c>
      <c r="R27" s="61">
        <v>30</v>
      </c>
      <c r="S27" s="63">
        <v>4.8</v>
      </c>
    </row>
    <row r="28" spans="2:32" ht="19.5" customHeight="1" thickBot="1" x14ac:dyDescent="0.35">
      <c r="B28" s="65" t="s">
        <v>13</v>
      </c>
      <c r="C28" s="134"/>
      <c r="D28" s="66">
        <v>3000</v>
      </c>
      <c r="E28" s="66">
        <v>6</v>
      </c>
      <c r="F28" s="67">
        <v>19</v>
      </c>
      <c r="G28" s="66">
        <v>19</v>
      </c>
      <c r="H28" s="68"/>
      <c r="I28" s="69">
        <f t="shared" ref="I28:I34" si="21">$E28*F28</f>
        <v>114</v>
      </c>
      <c r="J28" s="66">
        <f t="shared" si="16"/>
        <v>114</v>
      </c>
      <c r="K28" s="68"/>
      <c r="L28" s="71">
        <f t="shared" si="17"/>
        <v>456</v>
      </c>
      <c r="M28" s="66">
        <f t="shared" si="18"/>
        <v>456</v>
      </c>
      <c r="N28" s="66">
        <f t="shared" si="19"/>
        <v>199.22</v>
      </c>
      <c r="O28" s="68">
        <f t="shared" si="20"/>
        <v>199.22</v>
      </c>
      <c r="P28" s="66">
        <v>4</v>
      </c>
      <c r="Q28" s="66" t="s">
        <v>5</v>
      </c>
      <c r="R28" s="66">
        <v>27</v>
      </c>
      <c r="S28" s="68">
        <v>5.8</v>
      </c>
      <c r="T28" s="1"/>
      <c r="U28" s="79"/>
      <c r="V28" s="30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2:32" ht="19.5" customHeight="1" x14ac:dyDescent="0.3">
      <c r="B29" s="72" t="s">
        <v>46</v>
      </c>
      <c r="C29" s="74">
        <v>1</v>
      </c>
      <c r="D29" s="3">
        <v>3300</v>
      </c>
      <c r="E29" s="3">
        <v>10</v>
      </c>
      <c r="F29" s="11">
        <v>48</v>
      </c>
      <c r="G29" s="4">
        <f>F29</f>
        <v>48</v>
      </c>
      <c r="H29" s="76">
        <f>ROUND($G29*0.25,0)</f>
        <v>12</v>
      </c>
      <c r="I29" s="38">
        <f t="shared" si="21"/>
        <v>480</v>
      </c>
      <c r="J29" s="4">
        <f t="shared" si="16"/>
        <v>480</v>
      </c>
      <c r="K29" s="76">
        <f t="shared" si="16"/>
        <v>120</v>
      </c>
      <c r="L29" s="36">
        <f t="shared" si="17"/>
        <v>960</v>
      </c>
      <c r="M29" s="34">
        <f t="shared" si="18"/>
        <v>960</v>
      </c>
      <c r="N29" s="4">
        <f t="shared" si="19"/>
        <v>443.08</v>
      </c>
      <c r="O29" s="8">
        <f t="shared" si="20"/>
        <v>443.08</v>
      </c>
      <c r="P29" s="4">
        <v>2</v>
      </c>
      <c r="Q29" s="5" t="s">
        <v>12</v>
      </c>
      <c r="R29" s="4">
        <v>30</v>
      </c>
      <c r="S29" s="40">
        <v>3.5</v>
      </c>
    </row>
    <row r="30" spans="2:32" ht="19.5" customHeight="1" x14ac:dyDescent="0.3">
      <c r="B30" s="72" t="s">
        <v>47</v>
      </c>
      <c r="C30" s="74">
        <v>2</v>
      </c>
      <c r="D30" s="3">
        <v>3400</v>
      </c>
      <c r="E30" s="3">
        <v>10</v>
      </c>
      <c r="F30" s="11">
        <v>50</v>
      </c>
      <c r="G30" s="4">
        <f t="shared" ref="G30:G34" si="22">F30</f>
        <v>50</v>
      </c>
      <c r="H30" s="76">
        <f t="shared" ref="H30:H34" si="23">ROUND($G30*0.25,0)</f>
        <v>13</v>
      </c>
      <c r="I30" s="38">
        <f t="shared" si="21"/>
        <v>500</v>
      </c>
      <c r="J30" s="4">
        <f t="shared" si="16"/>
        <v>500</v>
      </c>
      <c r="K30" s="76">
        <f t="shared" si="16"/>
        <v>130</v>
      </c>
      <c r="L30" s="36">
        <f t="shared" si="17"/>
        <v>1000</v>
      </c>
      <c r="M30" s="34">
        <f t="shared" si="18"/>
        <v>1000</v>
      </c>
      <c r="N30" s="4">
        <f t="shared" si="19"/>
        <v>461.54</v>
      </c>
      <c r="O30" s="8">
        <f t="shared" si="20"/>
        <v>461.54</v>
      </c>
      <c r="P30" s="4">
        <v>2</v>
      </c>
      <c r="Q30" s="5" t="s">
        <v>12</v>
      </c>
      <c r="R30" s="4">
        <v>30</v>
      </c>
      <c r="S30" s="40">
        <v>3.5</v>
      </c>
    </row>
    <row r="31" spans="2:32" ht="19.5" customHeight="1" x14ac:dyDescent="0.3">
      <c r="B31" s="72" t="s">
        <v>48</v>
      </c>
      <c r="C31" s="74" t="s">
        <v>66</v>
      </c>
      <c r="D31" s="3">
        <v>3500</v>
      </c>
      <c r="E31" s="3">
        <v>10</v>
      </c>
      <c r="F31" s="11">
        <v>52</v>
      </c>
      <c r="G31" s="4">
        <f t="shared" si="22"/>
        <v>52</v>
      </c>
      <c r="H31" s="76">
        <f t="shared" si="23"/>
        <v>13</v>
      </c>
      <c r="I31" s="38">
        <f t="shared" si="21"/>
        <v>520</v>
      </c>
      <c r="J31" s="4">
        <f t="shared" si="16"/>
        <v>520</v>
      </c>
      <c r="K31" s="76">
        <f t="shared" si="16"/>
        <v>130</v>
      </c>
      <c r="L31" s="36">
        <f t="shared" si="17"/>
        <v>1040</v>
      </c>
      <c r="M31" s="34">
        <f t="shared" si="18"/>
        <v>1040</v>
      </c>
      <c r="N31" s="4">
        <f t="shared" si="19"/>
        <v>480</v>
      </c>
      <c r="O31" s="8">
        <f t="shared" si="20"/>
        <v>480</v>
      </c>
      <c r="P31" s="4">
        <v>2</v>
      </c>
      <c r="Q31" s="5" t="s">
        <v>12</v>
      </c>
      <c r="R31" s="4">
        <v>30</v>
      </c>
      <c r="S31" s="40">
        <v>3.5</v>
      </c>
    </row>
    <row r="32" spans="2:32" ht="19.5" customHeight="1" x14ac:dyDescent="0.3">
      <c r="B32" s="72" t="s">
        <v>49</v>
      </c>
      <c r="C32" s="74">
        <v>4</v>
      </c>
      <c r="D32" s="3">
        <v>3350</v>
      </c>
      <c r="E32" s="3">
        <v>10</v>
      </c>
      <c r="F32" s="11">
        <v>54</v>
      </c>
      <c r="G32" s="4">
        <f t="shared" si="22"/>
        <v>54</v>
      </c>
      <c r="H32" s="76">
        <f t="shared" si="23"/>
        <v>14</v>
      </c>
      <c r="I32" s="38">
        <f t="shared" si="21"/>
        <v>540</v>
      </c>
      <c r="J32" s="4">
        <f t="shared" si="16"/>
        <v>540</v>
      </c>
      <c r="K32" s="76">
        <f t="shared" si="16"/>
        <v>140</v>
      </c>
      <c r="L32" s="36">
        <f t="shared" si="17"/>
        <v>1080</v>
      </c>
      <c r="M32" s="34">
        <f t="shared" si="18"/>
        <v>1080</v>
      </c>
      <c r="N32" s="4">
        <f t="shared" si="19"/>
        <v>498.46</v>
      </c>
      <c r="O32" s="8">
        <f t="shared" si="20"/>
        <v>498.46</v>
      </c>
      <c r="P32" s="4">
        <v>2</v>
      </c>
      <c r="Q32" s="5" t="s">
        <v>5</v>
      </c>
      <c r="R32" s="4">
        <v>30</v>
      </c>
      <c r="S32" s="40">
        <v>3.5</v>
      </c>
    </row>
    <row r="33" spans="2:32" ht="19.5" customHeight="1" x14ac:dyDescent="0.3">
      <c r="B33" s="72" t="s">
        <v>50</v>
      </c>
      <c r="C33" s="74">
        <v>5</v>
      </c>
      <c r="D33" s="3">
        <v>3450</v>
      </c>
      <c r="E33" s="3">
        <v>10</v>
      </c>
      <c r="F33" s="11">
        <v>56</v>
      </c>
      <c r="G33" s="4">
        <f t="shared" si="22"/>
        <v>56</v>
      </c>
      <c r="H33" s="76">
        <f t="shared" si="23"/>
        <v>14</v>
      </c>
      <c r="I33" s="38">
        <f t="shared" si="21"/>
        <v>560</v>
      </c>
      <c r="J33" s="4">
        <f t="shared" si="16"/>
        <v>560</v>
      </c>
      <c r="K33" s="76">
        <f t="shared" si="16"/>
        <v>140</v>
      </c>
      <c r="L33" s="36">
        <f t="shared" si="17"/>
        <v>1120</v>
      </c>
      <c r="M33" s="34">
        <f t="shared" si="18"/>
        <v>1120</v>
      </c>
      <c r="N33" s="4">
        <f t="shared" si="19"/>
        <v>516.91999999999996</v>
      </c>
      <c r="O33" s="8">
        <f t="shared" si="20"/>
        <v>516.91999999999996</v>
      </c>
      <c r="P33" s="4">
        <v>2</v>
      </c>
      <c r="Q33" s="5" t="s">
        <v>5</v>
      </c>
      <c r="R33" s="4">
        <v>30</v>
      </c>
      <c r="S33" s="40">
        <v>3.5</v>
      </c>
    </row>
    <row r="34" spans="2:32" ht="19.5" customHeight="1" thickBot="1" x14ac:dyDescent="0.35">
      <c r="B34" s="73" t="s">
        <v>51</v>
      </c>
      <c r="C34" s="75" t="s">
        <v>67</v>
      </c>
      <c r="D34" s="6">
        <v>3550</v>
      </c>
      <c r="E34" s="6">
        <v>10</v>
      </c>
      <c r="F34" s="12">
        <v>58</v>
      </c>
      <c r="G34" s="7">
        <f t="shared" si="22"/>
        <v>58</v>
      </c>
      <c r="H34" s="77">
        <f t="shared" si="23"/>
        <v>15</v>
      </c>
      <c r="I34" s="39">
        <f t="shared" si="21"/>
        <v>580</v>
      </c>
      <c r="J34" s="7">
        <f t="shared" si="16"/>
        <v>580</v>
      </c>
      <c r="K34" s="77">
        <f t="shared" si="16"/>
        <v>150</v>
      </c>
      <c r="L34" s="37">
        <f t="shared" si="17"/>
        <v>1160</v>
      </c>
      <c r="M34" s="35">
        <f t="shared" si="18"/>
        <v>1160</v>
      </c>
      <c r="N34" s="7">
        <f t="shared" si="19"/>
        <v>535.38</v>
      </c>
      <c r="O34" s="9">
        <f t="shared" si="20"/>
        <v>535.38</v>
      </c>
      <c r="P34" s="7">
        <v>2</v>
      </c>
      <c r="Q34" s="13" t="s">
        <v>5</v>
      </c>
      <c r="R34" s="7">
        <v>30</v>
      </c>
      <c r="S34" s="41">
        <v>3.5</v>
      </c>
      <c r="T34" s="1"/>
      <c r="U34" s="80"/>
      <c r="V34" s="31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2:32" ht="15.75" customHeight="1" thickBot="1" x14ac:dyDescent="0.3">
      <c r="B35" s="2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2"/>
      <c r="U35" s="16"/>
      <c r="V35" s="78"/>
      <c r="W35" s="2"/>
    </row>
    <row r="36" spans="2:32" ht="15.75" customHeight="1" x14ac:dyDescent="0.3">
      <c r="B36" s="143" t="s">
        <v>33</v>
      </c>
      <c r="C36" s="153" t="s">
        <v>65</v>
      </c>
      <c r="D36" s="54"/>
      <c r="E36" s="54"/>
      <c r="F36" s="145" t="s">
        <v>26</v>
      </c>
      <c r="G36" s="146"/>
      <c r="H36" s="147"/>
      <c r="I36" s="145" t="s">
        <v>23</v>
      </c>
      <c r="J36" s="146"/>
      <c r="K36" s="147"/>
      <c r="L36" s="145" t="s">
        <v>19</v>
      </c>
      <c r="M36" s="146"/>
      <c r="N36" s="146"/>
      <c r="O36" s="147"/>
      <c r="P36" s="54"/>
      <c r="Q36" s="54"/>
      <c r="R36" s="54"/>
      <c r="S36" s="55"/>
    </row>
    <row r="37" spans="2:32" ht="15.75" customHeight="1" thickBot="1" x14ac:dyDescent="0.35">
      <c r="B37" s="144"/>
      <c r="C37" s="154"/>
      <c r="D37" s="56" t="s">
        <v>1</v>
      </c>
      <c r="E37" s="56" t="s">
        <v>2</v>
      </c>
      <c r="F37" s="57" t="s">
        <v>24</v>
      </c>
      <c r="G37" s="56" t="s">
        <v>25</v>
      </c>
      <c r="H37" s="58" t="s">
        <v>27</v>
      </c>
      <c r="I37" s="57" t="s">
        <v>24</v>
      </c>
      <c r="J37" s="56" t="s">
        <v>25</v>
      </c>
      <c r="K37" s="58" t="s">
        <v>27</v>
      </c>
      <c r="L37" s="57" t="s">
        <v>28</v>
      </c>
      <c r="M37" s="56" t="s">
        <v>29</v>
      </c>
      <c r="N37" s="59" t="s">
        <v>30</v>
      </c>
      <c r="O37" s="58" t="s">
        <v>31</v>
      </c>
      <c r="P37" s="56" t="s">
        <v>20</v>
      </c>
      <c r="Q37" s="56" t="s">
        <v>3</v>
      </c>
      <c r="R37" s="56" t="s">
        <v>21</v>
      </c>
      <c r="S37" s="58" t="s">
        <v>22</v>
      </c>
    </row>
    <row r="38" spans="2:32" ht="19.5" customHeight="1" x14ac:dyDescent="0.3">
      <c r="B38" s="60" t="s">
        <v>14</v>
      </c>
      <c r="C38" s="154"/>
      <c r="D38" s="61">
        <v>3000</v>
      </c>
      <c r="E38" s="61">
        <v>5</v>
      </c>
      <c r="F38" s="62">
        <v>16</v>
      </c>
      <c r="G38" s="61">
        <v>16</v>
      </c>
      <c r="H38" s="63"/>
      <c r="I38" s="64">
        <f>$E38*F38</f>
        <v>80</v>
      </c>
      <c r="J38" s="61">
        <f t="shared" ref="J38:K45" si="24">$E38*G38</f>
        <v>80</v>
      </c>
      <c r="K38" s="63"/>
      <c r="L38" s="70">
        <f t="shared" ref="L38:L45" si="25">P38*I38</f>
        <v>320</v>
      </c>
      <c r="M38" s="61">
        <f t="shared" ref="M38:M45" si="26">P38*J38</f>
        <v>320</v>
      </c>
      <c r="N38" s="61">
        <f t="shared" ref="N38:N45" si="27">ROUND((((F38*R38)/((R38/E38)+S38))*P38), 2)</f>
        <v>154.29</v>
      </c>
      <c r="O38" s="63">
        <f t="shared" ref="O38:O45" si="28">ROUND((((G38*R38)/((R38/E38)+S38))*P38), 2)</f>
        <v>154.29</v>
      </c>
      <c r="P38" s="61">
        <v>4</v>
      </c>
      <c r="Q38" s="61" t="s">
        <v>5</v>
      </c>
      <c r="R38" s="61">
        <v>27</v>
      </c>
      <c r="S38" s="63">
        <v>5.8</v>
      </c>
    </row>
    <row r="39" spans="2:32" ht="19.5" customHeight="1" thickBot="1" x14ac:dyDescent="0.35">
      <c r="B39" s="65" t="s">
        <v>15</v>
      </c>
      <c r="C39" s="155"/>
      <c r="D39" s="66">
        <v>3000</v>
      </c>
      <c r="E39" s="66">
        <v>4</v>
      </c>
      <c r="F39" s="67">
        <v>22</v>
      </c>
      <c r="G39" s="66">
        <v>22</v>
      </c>
      <c r="H39" s="68"/>
      <c r="I39" s="69">
        <f t="shared" ref="I39:I45" si="29">$E39*F39</f>
        <v>88</v>
      </c>
      <c r="J39" s="66">
        <f t="shared" si="24"/>
        <v>88</v>
      </c>
      <c r="K39" s="68"/>
      <c r="L39" s="71">
        <f t="shared" si="25"/>
        <v>352</v>
      </c>
      <c r="M39" s="66">
        <f t="shared" si="26"/>
        <v>352</v>
      </c>
      <c r="N39" s="66">
        <f t="shared" si="27"/>
        <v>166.04</v>
      </c>
      <c r="O39" s="68">
        <f t="shared" si="28"/>
        <v>166.04</v>
      </c>
      <c r="P39" s="66">
        <v>4</v>
      </c>
      <c r="Q39" s="66" t="s">
        <v>7</v>
      </c>
      <c r="R39" s="66">
        <v>25</v>
      </c>
      <c r="S39" s="68">
        <v>7</v>
      </c>
      <c r="T39" s="1"/>
      <c r="U39" s="79"/>
      <c r="V39" s="30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pans="2:32" ht="19.5" customHeight="1" x14ac:dyDescent="0.3">
      <c r="B40" s="72" t="s">
        <v>52</v>
      </c>
      <c r="C40" s="74">
        <v>1</v>
      </c>
      <c r="D40" s="3">
        <v>3300</v>
      </c>
      <c r="E40" s="3">
        <v>5</v>
      </c>
      <c r="F40" s="11">
        <v>64</v>
      </c>
      <c r="G40" s="4">
        <f>F40</f>
        <v>64</v>
      </c>
      <c r="H40" s="76">
        <f>ROUND($G40*0.25,0)</f>
        <v>16</v>
      </c>
      <c r="I40" s="38">
        <f t="shared" si="29"/>
        <v>320</v>
      </c>
      <c r="J40" s="4">
        <f t="shared" si="24"/>
        <v>320</v>
      </c>
      <c r="K40" s="76">
        <f t="shared" si="24"/>
        <v>80</v>
      </c>
      <c r="L40" s="36">
        <f t="shared" si="25"/>
        <v>640</v>
      </c>
      <c r="M40" s="34">
        <f t="shared" si="26"/>
        <v>640</v>
      </c>
      <c r="N40" s="4">
        <f t="shared" si="27"/>
        <v>404.21</v>
      </c>
      <c r="O40" s="8">
        <f t="shared" si="28"/>
        <v>404.21</v>
      </c>
      <c r="P40" s="4">
        <v>2</v>
      </c>
      <c r="Q40" s="5" t="s">
        <v>5</v>
      </c>
      <c r="R40" s="4">
        <v>30</v>
      </c>
      <c r="S40" s="40">
        <v>3.5</v>
      </c>
    </row>
    <row r="41" spans="2:32" ht="19.5" customHeight="1" x14ac:dyDescent="0.3">
      <c r="B41" s="72" t="s">
        <v>53</v>
      </c>
      <c r="C41" s="74">
        <v>2</v>
      </c>
      <c r="D41" s="3">
        <v>3400</v>
      </c>
      <c r="E41" s="3">
        <v>5</v>
      </c>
      <c r="F41" s="11">
        <v>66</v>
      </c>
      <c r="G41" s="4">
        <f t="shared" ref="G41:G45" si="30">F41</f>
        <v>66</v>
      </c>
      <c r="H41" s="76">
        <f t="shared" ref="H41:H45" si="31">ROUND($G41*0.25,0)</f>
        <v>17</v>
      </c>
      <c r="I41" s="38">
        <f t="shared" si="29"/>
        <v>330</v>
      </c>
      <c r="J41" s="4">
        <f t="shared" si="24"/>
        <v>330</v>
      </c>
      <c r="K41" s="76">
        <f t="shared" si="24"/>
        <v>85</v>
      </c>
      <c r="L41" s="36">
        <f t="shared" si="25"/>
        <v>660</v>
      </c>
      <c r="M41" s="34">
        <f t="shared" si="26"/>
        <v>660</v>
      </c>
      <c r="N41" s="4">
        <f t="shared" si="27"/>
        <v>416.84</v>
      </c>
      <c r="O41" s="8">
        <f t="shared" si="28"/>
        <v>416.84</v>
      </c>
      <c r="P41" s="4">
        <v>2</v>
      </c>
      <c r="Q41" s="5" t="s">
        <v>5</v>
      </c>
      <c r="R41" s="4">
        <v>30</v>
      </c>
      <c r="S41" s="40">
        <v>3.5</v>
      </c>
    </row>
    <row r="42" spans="2:32" ht="19.5" customHeight="1" x14ac:dyDescent="0.3">
      <c r="B42" s="72" t="s">
        <v>54</v>
      </c>
      <c r="C42" s="74" t="s">
        <v>66</v>
      </c>
      <c r="D42" s="3">
        <v>3500</v>
      </c>
      <c r="E42" s="3">
        <v>5</v>
      </c>
      <c r="F42" s="11">
        <v>68</v>
      </c>
      <c r="G42" s="4">
        <f t="shared" si="30"/>
        <v>68</v>
      </c>
      <c r="H42" s="76">
        <f t="shared" si="31"/>
        <v>17</v>
      </c>
      <c r="I42" s="38">
        <f t="shared" si="29"/>
        <v>340</v>
      </c>
      <c r="J42" s="4">
        <f t="shared" si="24"/>
        <v>340</v>
      </c>
      <c r="K42" s="76">
        <f t="shared" si="24"/>
        <v>85</v>
      </c>
      <c r="L42" s="36">
        <f t="shared" si="25"/>
        <v>680</v>
      </c>
      <c r="M42" s="34">
        <f t="shared" si="26"/>
        <v>680</v>
      </c>
      <c r="N42" s="4">
        <f t="shared" si="27"/>
        <v>429.47</v>
      </c>
      <c r="O42" s="8">
        <f t="shared" si="28"/>
        <v>429.47</v>
      </c>
      <c r="P42" s="4">
        <v>2</v>
      </c>
      <c r="Q42" s="5" t="s">
        <v>5</v>
      </c>
      <c r="R42" s="4">
        <v>30</v>
      </c>
      <c r="S42" s="40">
        <v>3.5</v>
      </c>
    </row>
    <row r="43" spans="2:32" ht="19.5" customHeight="1" x14ac:dyDescent="0.3">
      <c r="B43" s="72" t="s">
        <v>55</v>
      </c>
      <c r="C43" s="74">
        <v>4</v>
      </c>
      <c r="D43" s="3">
        <v>3350</v>
      </c>
      <c r="E43" s="3">
        <v>5</v>
      </c>
      <c r="F43" s="11">
        <v>72</v>
      </c>
      <c r="G43" s="4">
        <f t="shared" si="30"/>
        <v>72</v>
      </c>
      <c r="H43" s="76">
        <f t="shared" si="31"/>
        <v>18</v>
      </c>
      <c r="I43" s="38">
        <f t="shared" si="29"/>
        <v>360</v>
      </c>
      <c r="J43" s="4">
        <f t="shared" si="24"/>
        <v>360</v>
      </c>
      <c r="K43" s="76">
        <f t="shared" si="24"/>
        <v>90</v>
      </c>
      <c r="L43" s="36">
        <f t="shared" si="25"/>
        <v>720</v>
      </c>
      <c r="M43" s="34">
        <f t="shared" si="26"/>
        <v>720</v>
      </c>
      <c r="N43" s="4">
        <f t="shared" si="27"/>
        <v>454.74</v>
      </c>
      <c r="O43" s="8">
        <f t="shared" si="28"/>
        <v>454.74</v>
      </c>
      <c r="P43" s="4">
        <v>2</v>
      </c>
      <c r="Q43" s="5" t="s">
        <v>7</v>
      </c>
      <c r="R43" s="4">
        <v>30</v>
      </c>
      <c r="S43" s="40">
        <v>3.5</v>
      </c>
    </row>
    <row r="44" spans="2:32" ht="19.5" customHeight="1" x14ac:dyDescent="0.3">
      <c r="B44" s="72" t="s">
        <v>56</v>
      </c>
      <c r="C44" s="74">
        <v>5</v>
      </c>
      <c r="D44" s="3">
        <v>3450</v>
      </c>
      <c r="E44" s="3">
        <v>5</v>
      </c>
      <c r="F44" s="11">
        <v>76</v>
      </c>
      <c r="G44" s="4">
        <f t="shared" si="30"/>
        <v>76</v>
      </c>
      <c r="H44" s="76">
        <f t="shared" si="31"/>
        <v>19</v>
      </c>
      <c r="I44" s="38">
        <f t="shared" si="29"/>
        <v>380</v>
      </c>
      <c r="J44" s="4">
        <f t="shared" si="24"/>
        <v>380</v>
      </c>
      <c r="K44" s="76">
        <f t="shared" si="24"/>
        <v>95</v>
      </c>
      <c r="L44" s="36">
        <f t="shared" si="25"/>
        <v>760</v>
      </c>
      <c r="M44" s="34">
        <f t="shared" si="26"/>
        <v>760</v>
      </c>
      <c r="N44" s="4">
        <f t="shared" si="27"/>
        <v>480</v>
      </c>
      <c r="O44" s="8">
        <f t="shared" si="28"/>
        <v>480</v>
      </c>
      <c r="P44" s="4">
        <v>2</v>
      </c>
      <c r="Q44" s="5" t="s">
        <v>7</v>
      </c>
      <c r="R44" s="4">
        <v>30</v>
      </c>
      <c r="S44" s="40">
        <v>3.5</v>
      </c>
    </row>
    <row r="45" spans="2:32" ht="19.5" customHeight="1" thickBot="1" x14ac:dyDescent="0.35">
      <c r="B45" s="73" t="s">
        <v>57</v>
      </c>
      <c r="C45" s="75" t="s">
        <v>67</v>
      </c>
      <c r="D45" s="6">
        <v>3550</v>
      </c>
      <c r="E45" s="6">
        <v>5</v>
      </c>
      <c r="F45" s="12">
        <v>80</v>
      </c>
      <c r="G45" s="7">
        <f t="shared" si="30"/>
        <v>80</v>
      </c>
      <c r="H45" s="77">
        <f t="shared" si="31"/>
        <v>20</v>
      </c>
      <c r="I45" s="39">
        <f t="shared" si="29"/>
        <v>400</v>
      </c>
      <c r="J45" s="7">
        <f t="shared" si="24"/>
        <v>400</v>
      </c>
      <c r="K45" s="77">
        <f t="shared" si="24"/>
        <v>100</v>
      </c>
      <c r="L45" s="37">
        <f t="shared" si="25"/>
        <v>800</v>
      </c>
      <c r="M45" s="35">
        <f t="shared" si="26"/>
        <v>800</v>
      </c>
      <c r="N45" s="7">
        <f t="shared" si="27"/>
        <v>505.26</v>
      </c>
      <c r="O45" s="9">
        <f t="shared" si="28"/>
        <v>505.26</v>
      </c>
      <c r="P45" s="7">
        <v>2</v>
      </c>
      <c r="Q45" s="13" t="s">
        <v>7</v>
      </c>
      <c r="R45" s="7">
        <v>30</v>
      </c>
      <c r="S45" s="41">
        <v>3.5</v>
      </c>
      <c r="T45" s="1"/>
      <c r="U45" s="80"/>
      <c r="V45" s="31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spans="2:32" ht="15.75" customHeight="1" thickBot="1" x14ac:dyDescent="0.3">
      <c r="B46" s="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2"/>
      <c r="U46" s="16"/>
      <c r="V46" s="78"/>
      <c r="W46" s="2"/>
    </row>
    <row r="47" spans="2:32" ht="15.75" customHeight="1" x14ac:dyDescent="0.3">
      <c r="B47" s="148" t="s">
        <v>16</v>
      </c>
      <c r="C47" s="156" t="s">
        <v>65</v>
      </c>
      <c r="D47" s="42"/>
      <c r="E47" s="42"/>
      <c r="F47" s="150" t="s">
        <v>26</v>
      </c>
      <c r="G47" s="151"/>
      <c r="H47" s="152"/>
      <c r="I47" s="150" t="s">
        <v>23</v>
      </c>
      <c r="J47" s="151"/>
      <c r="K47" s="152"/>
      <c r="L47" s="150" t="s">
        <v>19</v>
      </c>
      <c r="M47" s="151"/>
      <c r="N47" s="151"/>
      <c r="O47" s="152"/>
      <c r="P47" s="42"/>
      <c r="Q47" s="42"/>
      <c r="R47" s="42"/>
      <c r="S47" s="43"/>
    </row>
    <row r="48" spans="2:32" ht="15.75" customHeight="1" thickBot="1" x14ac:dyDescent="0.35">
      <c r="B48" s="149"/>
      <c r="C48" s="157"/>
      <c r="D48" s="44" t="s">
        <v>1</v>
      </c>
      <c r="E48" s="44" t="s">
        <v>2</v>
      </c>
      <c r="F48" s="45" t="s">
        <v>24</v>
      </c>
      <c r="G48" s="44" t="s">
        <v>25</v>
      </c>
      <c r="H48" s="46" t="s">
        <v>27</v>
      </c>
      <c r="I48" s="45" t="s">
        <v>24</v>
      </c>
      <c r="J48" s="44" t="s">
        <v>25</v>
      </c>
      <c r="K48" s="46" t="s">
        <v>27</v>
      </c>
      <c r="L48" s="45" t="s">
        <v>28</v>
      </c>
      <c r="M48" s="44" t="s">
        <v>29</v>
      </c>
      <c r="N48" s="47" t="s">
        <v>30</v>
      </c>
      <c r="O48" s="46" t="s">
        <v>31</v>
      </c>
      <c r="P48" s="44" t="s">
        <v>20</v>
      </c>
      <c r="Q48" s="44" t="s">
        <v>3</v>
      </c>
      <c r="R48" s="44" t="s">
        <v>21</v>
      </c>
      <c r="S48" s="46" t="s">
        <v>22</v>
      </c>
    </row>
    <row r="49" spans="2:32" ht="19.5" customHeight="1" x14ac:dyDescent="0.3">
      <c r="B49" s="60" t="s">
        <v>17</v>
      </c>
      <c r="C49" s="157"/>
      <c r="D49" s="61">
        <v>4000</v>
      </c>
      <c r="E49" s="61">
        <v>1.5</v>
      </c>
      <c r="F49" s="62">
        <v>30</v>
      </c>
      <c r="G49" s="61">
        <v>33</v>
      </c>
      <c r="H49" s="63"/>
      <c r="I49" s="64">
        <f>$E49*F49</f>
        <v>45</v>
      </c>
      <c r="J49" s="61">
        <f t="shared" ref="J49:K56" si="32">$E49*G49</f>
        <v>49.5</v>
      </c>
      <c r="K49" s="63"/>
      <c r="L49" s="70">
        <f t="shared" ref="L49:L56" si="33">P49*I49</f>
        <v>90</v>
      </c>
      <c r="M49" s="61">
        <f t="shared" ref="M49:M56" si="34">P49*J49</f>
        <v>99</v>
      </c>
      <c r="N49" s="61">
        <f t="shared" ref="N49:N56" si="35">ROUND((((F49*R49)/((R49/E49)+S49))*P49), 2)</f>
        <v>18.95</v>
      </c>
      <c r="O49" s="63">
        <f t="shared" ref="O49:O56" si="36">ROUND((((G49*R49)/((R49/E49)+S49))*P49), 2)</f>
        <v>20.84</v>
      </c>
      <c r="P49" s="61">
        <v>2</v>
      </c>
      <c r="Q49" s="61" t="s">
        <v>12</v>
      </c>
      <c r="R49" s="61">
        <v>8</v>
      </c>
      <c r="S49" s="63">
        <v>20</v>
      </c>
    </row>
    <row r="50" spans="2:32" ht="19.5" customHeight="1" thickBot="1" x14ac:dyDescent="0.35">
      <c r="B50" s="65" t="s">
        <v>18</v>
      </c>
      <c r="C50" s="158"/>
      <c r="D50" s="66">
        <v>4000</v>
      </c>
      <c r="E50" s="66">
        <v>1</v>
      </c>
      <c r="F50" s="67">
        <v>264</v>
      </c>
      <c r="G50" s="66">
        <v>264</v>
      </c>
      <c r="H50" s="68"/>
      <c r="I50" s="69">
        <f t="shared" ref="I50:I56" si="37">$E50*F50</f>
        <v>264</v>
      </c>
      <c r="J50" s="66">
        <f t="shared" si="32"/>
        <v>264</v>
      </c>
      <c r="K50" s="68"/>
      <c r="L50" s="71">
        <f t="shared" si="33"/>
        <v>792</v>
      </c>
      <c r="M50" s="66">
        <f t="shared" si="34"/>
        <v>792</v>
      </c>
      <c r="N50" s="66">
        <f t="shared" si="35"/>
        <v>72</v>
      </c>
      <c r="O50" s="68">
        <f t="shared" si="36"/>
        <v>72</v>
      </c>
      <c r="P50" s="66">
        <v>3</v>
      </c>
      <c r="Q50" s="66" t="s">
        <v>7</v>
      </c>
      <c r="R50" s="66">
        <v>2</v>
      </c>
      <c r="S50" s="68">
        <v>20</v>
      </c>
      <c r="T50" s="1"/>
      <c r="U50" s="79"/>
      <c r="V50" s="30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2:32" ht="19.5" customHeight="1" x14ac:dyDescent="0.3">
      <c r="B51" s="72" t="s">
        <v>58</v>
      </c>
      <c r="C51" s="74">
        <v>1</v>
      </c>
      <c r="D51" s="3">
        <v>4200</v>
      </c>
      <c r="E51" s="3">
        <v>2</v>
      </c>
      <c r="F51" s="11">
        <v>860</v>
      </c>
      <c r="G51" s="4">
        <f>ROUNDUP(F51/2,0)</f>
        <v>430</v>
      </c>
      <c r="H51" s="76">
        <f>ROUND($G51*0.33,0)</f>
        <v>142</v>
      </c>
      <c r="I51" s="38">
        <f t="shared" si="37"/>
        <v>1720</v>
      </c>
      <c r="J51" s="4">
        <f t="shared" si="32"/>
        <v>860</v>
      </c>
      <c r="K51" s="76">
        <f t="shared" si="32"/>
        <v>284</v>
      </c>
      <c r="L51" s="36">
        <f t="shared" si="33"/>
        <v>1720</v>
      </c>
      <c r="M51" s="4">
        <f t="shared" si="34"/>
        <v>860</v>
      </c>
      <c r="N51" s="4">
        <f t="shared" si="35"/>
        <v>344</v>
      </c>
      <c r="O51" s="8">
        <f t="shared" si="36"/>
        <v>172</v>
      </c>
      <c r="P51" s="4">
        <v>1</v>
      </c>
      <c r="Q51" s="5" t="s">
        <v>5</v>
      </c>
      <c r="R51" s="4">
        <v>5</v>
      </c>
      <c r="S51" s="40">
        <v>10</v>
      </c>
    </row>
    <row r="52" spans="2:32" ht="19.5" customHeight="1" x14ac:dyDescent="0.3">
      <c r="B52" s="72" t="s">
        <v>59</v>
      </c>
      <c r="C52" s="74">
        <v>2</v>
      </c>
      <c r="D52" s="3">
        <v>4300</v>
      </c>
      <c r="E52" s="3">
        <v>2</v>
      </c>
      <c r="F52" s="11">
        <v>880</v>
      </c>
      <c r="G52" s="4">
        <f t="shared" ref="G52:G56" si="38">ROUNDUP(F52/2,0)</f>
        <v>440</v>
      </c>
      <c r="H52" s="76">
        <f t="shared" ref="H52:H56" si="39">ROUND($G52*0.33,0)</f>
        <v>145</v>
      </c>
      <c r="I52" s="38">
        <f t="shared" si="37"/>
        <v>1760</v>
      </c>
      <c r="J52" s="4">
        <f t="shared" si="32"/>
        <v>880</v>
      </c>
      <c r="K52" s="76">
        <f t="shared" si="32"/>
        <v>290</v>
      </c>
      <c r="L52" s="36">
        <f t="shared" si="33"/>
        <v>1760</v>
      </c>
      <c r="M52" s="4">
        <f t="shared" si="34"/>
        <v>880</v>
      </c>
      <c r="N52" s="4">
        <f t="shared" si="35"/>
        <v>352</v>
      </c>
      <c r="O52" s="8">
        <f t="shared" si="36"/>
        <v>176</v>
      </c>
      <c r="P52" s="4">
        <v>1</v>
      </c>
      <c r="Q52" s="5" t="s">
        <v>5</v>
      </c>
      <c r="R52" s="4">
        <v>5</v>
      </c>
      <c r="S52" s="40">
        <v>10</v>
      </c>
    </row>
    <row r="53" spans="2:32" ht="19.5" customHeight="1" x14ac:dyDescent="0.3">
      <c r="B53" s="72" t="s">
        <v>60</v>
      </c>
      <c r="C53" s="74" t="s">
        <v>66</v>
      </c>
      <c r="D53" s="3">
        <v>4400</v>
      </c>
      <c r="E53" s="3">
        <v>2</v>
      </c>
      <c r="F53" s="11">
        <v>900</v>
      </c>
      <c r="G53" s="4">
        <f t="shared" si="38"/>
        <v>450</v>
      </c>
      <c r="H53" s="76">
        <f t="shared" si="39"/>
        <v>149</v>
      </c>
      <c r="I53" s="38">
        <f t="shared" si="37"/>
        <v>1800</v>
      </c>
      <c r="J53" s="4">
        <f t="shared" si="32"/>
        <v>900</v>
      </c>
      <c r="K53" s="76">
        <f t="shared" si="32"/>
        <v>298</v>
      </c>
      <c r="L53" s="36">
        <f t="shared" si="33"/>
        <v>1800</v>
      </c>
      <c r="M53" s="4">
        <f t="shared" si="34"/>
        <v>900</v>
      </c>
      <c r="N53" s="4">
        <f t="shared" si="35"/>
        <v>360</v>
      </c>
      <c r="O53" s="8">
        <f t="shared" si="36"/>
        <v>180</v>
      </c>
      <c r="P53" s="4">
        <v>1</v>
      </c>
      <c r="Q53" s="5" t="s">
        <v>5</v>
      </c>
      <c r="R53" s="4">
        <v>5</v>
      </c>
      <c r="S53" s="40">
        <v>10</v>
      </c>
    </row>
    <row r="54" spans="2:32" ht="19.5" customHeight="1" x14ac:dyDescent="0.3">
      <c r="B54" s="72" t="s">
        <v>61</v>
      </c>
      <c r="C54" s="74">
        <v>4</v>
      </c>
      <c r="D54" s="3">
        <v>4250</v>
      </c>
      <c r="E54" s="3">
        <v>2</v>
      </c>
      <c r="F54" s="11">
        <v>920</v>
      </c>
      <c r="G54" s="4">
        <f t="shared" si="38"/>
        <v>460</v>
      </c>
      <c r="H54" s="76">
        <f t="shared" si="39"/>
        <v>152</v>
      </c>
      <c r="I54" s="38">
        <f t="shared" si="37"/>
        <v>1840</v>
      </c>
      <c r="J54" s="4">
        <f t="shared" si="32"/>
        <v>920</v>
      </c>
      <c r="K54" s="76">
        <f t="shared" si="32"/>
        <v>304</v>
      </c>
      <c r="L54" s="36">
        <f t="shared" si="33"/>
        <v>1840</v>
      </c>
      <c r="M54" s="4">
        <f t="shared" si="34"/>
        <v>920</v>
      </c>
      <c r="N54" s="4">
        <f t="shared" si="35"/>
        <v>438.1</v>
      </c>
      <c r="O54" s="8">
        <f t="shared" si="36"/>
        <v>219.05</v>
      </c>
      <c r="P54" s="4">
        <v>1</v>
      </c>
      <c r="Q54" s="5" t="s">
        <v>7</v>
      </c>
      <c r="R54" s="4">
        <v>5</v>
      </c>
      <c r="S54" s="40">
        <v>8</v>
      </c>
    </row>
    <row r="55" spans="2:32" ht="19.5" customHeight="1" x14ac:dyDescent="0.3">
      <c r="B55" s="72" t="s">
        <v>62</v>
      </c>
      <c r="C55" s="74">
        <v>5</v>
      </c>
      <c r="D55" s="3">
        <v>4350</v>
      </c>
      <c r="E55" s="3">
        <v>2</v>
      </c>
      <c r="F55" s="11">
        <v>950</v>
      </c>
      <c r="G55" s="4">
        <f t="shared" si="38"/>
        <v>475</v>
      </c>
      <c r="H55" s="76">
        <f t="shared" si="39"/>
        <v>157</v>
      </c>
      <c r="I55" s="38">
        <f t="shared" si="37"/>
        <v>1900</v>
      </c>
      <c r="J55" s="4">
        <f t="shared" si="32"/>
        <v>950</v>
      </c>
      <c r="K55" s="76">
        <f t="shared" si="32"/>
        <v>314</v>
      </c>
      <c r="L55" s="36">
        <f t="shared" si="33"/>
        <v>1900</v>
      </c>
      <c r="M55" s="4">
        <f t="shared" si="34"/>
        <v>950</v>
      </c>
      <c r="N55" s="4">
        <f t="shared" si="35"/>
        <v>452.38</v>
      </c>
      <c r="O55" s="8">
        <f t="shared" si="36"/>
        <v>226.19</v>
      </c>
      <c r="P55" s="4">
        <v>1</v>
      </c>
      <c r="Q55" s="5" t="s">
        <v>7</v>
      </c>
      <c r="R55" s="4">
        <v>5</v>
      </c>
      <c r="S55" s="40">
        <v>8</v>
      </c>
    </row>
    <row r="56" spans="2:32" ht="19.5" customHeight="1" thickBot="1" x14ac:dyDescent="0.35">
      <c r="B56" s="73" t="s">
        <v>63</v>
      </c>
      <c r="C56" s="75" t="s">
        <v>67</v>
      </c>
      <c r="D56" s="6">
        <v>4450</v>
      </c>
      <c r="E56" s="6">
        <v>2</v>
      </c>
      <c r="F56" s="12">
        <v>980</v>
      </c>
      <c r="G56" s="7">
        <f t="shared" si="38"/>
        <v>490</v>
      </c>
      <c r="H56" s="77">
        <f t="shared" si="39"/>
        <v>162</v>
      </c>
      <c r="I56" s="39">
        <f t="shared" si="37"/>
        <v>1960</v>
      </c>
      <c r="J56" s="7">
        <f t="shared" si="32"/>
        <v>980</v>
      </c>
      <c r="K56" s="77">
        <f t="shared" si="32"/>
        <v>324</v>
      </c>
      <c r="L56" s="37">
        <f t="shared" si="33"/>
        <v>1960</v>
      </c>
      <c r="M56" s="7">
        <f t="shared" si="34"/>
        <v>980</v>
      </c>
      <c r="N56" s="7">
        <f t="shared" si="35"/>
        <v>466.67</v>
      </c>
      <c r="O56" s="9">
        <f t="shared" si="36"/>
        <v>233.33</v>
      </c>
      <c r="P56" s="7">
        <v>1</v>
      </c>
      <c r="Q56" s="13" t="s">
        <v>7</v>
      </c>
      <c r="R56" s="7">
        <v>5</v>
      </c>
      <c r="S56" s="41">
        <v>8</v>
      </c>
      <c r="T56" s="1"/>
      <c r="U56" s="80"/>
      <c r="V56" s="3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2:32" ht="15.75" customHeight="1" x14ac:dyDescent="0.25">
      <c r="B57" s="2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</row>
    <row r="58" spans="2:32" ht="15.75" customHeight="1" x14ac:dyDescent="0.25">
      <c r="R58" s="4"/>
    </row>
    <row r="59" spans="2:32" ht="15.75" customHeight="1" x14ac:dyDescent="0.3">
      <c r="B59" s="1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1"/>
      <c r="O59" s="30"/>
      <c r="P59" s="30"/>
      <c r="Q59" s="30"/>
      <c r="R59" s="30"/>
      <c r="S59" s="31"/>
    </row>
    <row r="60" spans="2:32" ht="15.75" customHeight="1" x14ac:dyDescent="0.25">
      <c r="B60" s="2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</row>
    <row r="61" spans="2:32" ht="15.75" customHeight="1" x14ac:dyDescent="0.25">
      <c r="B61" s="2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spans="2:32" ht="15.75" customHeight="1" x14ac:dyDescent="0.25">
      <c r="B62" s="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spans="2:32" ht="15.75" customHeight="1" x14ac:dyDescent="0.25">
      <c r="B63" s="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</row>
    <row r="65" spans="2:19" ht="15.75" customHeight="1" x14ac:dyDescent="0.3">
      <c r="B65" s="1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1"/>
      <c r="O65" s="30"/>
      <c r="P65" s="30"/>
      <c r="Q65" s="30"/>
      <c r="R65" s="30"/>
      <c r="S65" s="30"/>
    </row>
    <row r="66" spans="2:19" ht="15.75" customHeight="1" x14ac:dyDescent="0.25">
      <c r="B66" s="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2:19" ht="15.75" customHeight="1" x14ac:dyDescent="0.25">
      <c r="B67" s="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</row>
  </sheetData>
  <mergeCells count="25">
    <mergeCell ref="B14:B15"/>
    <mergeCell ref="C14:C17"/>
    <mergeCell ref="F14:H14"/>
    <mergeCell ref="I14:K14"/>
    <mergeCell ref="L14:O14"/>
    <mergeCell ref="B3:B4"/>
    <mergeCell ref="C3:C6"/>
    <mergeCell ref="F3:H3"/>
    <mergeCell ref="I3:K3"/>
    <mergeCell ref="L3:O3"/>
    <mergeCell ref="B36:B37"/>
    <mergeCell ref="C36:C39"/>
    <mergeCell ref="F36:H36"/>
    <mergeCell ref="I36:K36"/>
    <mergeCell ref="L36:O36"/>
    <mergeCell ref="B25:B26"/>
    <mergeCell ref="C25:C28"/>
    <mergeCell ref="F25:H25"/>
    <mergeCell ref="I25:K25"/>
    <mergeCell ref="L25:O25"/>
    <mergeCell ref="B47:B48"/>
    <mergeCell ref="C47:C50"/>
    <mergeCell ref="F47:H47"/>
    <mergeCell ref="I47:K47"/>
    <mergeCell ref="L47:O4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F5153-45F3-4D9E-842B-6CC4CEFC3A22}">
  <dimension ref="B2:AF67"/>
  <sheetViews>
    <sheetView showGridLines="0" workbookViewId="0">
      <selection activeCell="F52" sqref="F52"/>
    </sheetView>
  </sheetViews>
  <sheetFormatPr defaultColWidth="12.54296875" defaultRowHeight="12.5" x14ac:dyDescent="0.25"/>
  <cols>
    <col min="2" max="2" width="36.453125" customWidth="1"/>
    <col min="3" max="3" width="7.1796875" style="81" customWidth="1"/>
    <col min="4" max="4" width="10.54296875" style="3" customWidth="1"/>
    <col min="5" max="5" width="9.81640625" style="3" customWidth="1"/>
    <col min="6" max="8" width="8.1796875" style="3" customWidth="1"/>
    <col min="9" max="9" width="10.1796875" style="3" customWidth="1"/>
    <col min="10" max="11" width="10.453125" style="3" customWidth="1"/>
    <col min="12" max="12" width="14.7265625" style="3" customWidth="1"/>
    <col min="13" max="13" width="13.54296875" style="3" customWidth="1"/>
    <col min="14" max="14" width="11" style="3" customWidth="1"/>
    <col min="15" max="15" width="13.26953125" style="3" customWidth="1"/>
    <col min="16" max="16" width="8.1796875" style="3" customWidth="1"/>
    <col min="17" max="17" width="6.453125" style="3" customWidth="1"/>
    <col min="18" max="18" width="9" style="3" customWidth="1"/>
    <col min="19" max="19" width="9.1796875" style="3" customWidth="1"/>
    <col min="20" max="20" width="25.81640625" customWidth="1"/>
    <col min="21" max="22" width="10.453125" customWidth="1"/>
  </cols>
  <sheetData>
    <row r="2" spans="2:32" ht="13" thickBot="1" x14ac:dyDescent="0.3"/>
    <row r="3" spans="2:32" ht="15.75" customHeight="1" x14ac:dyDescent="0.3">
      <c r="B3" s="135" t="s">
        <v>0</v>
      </c>
      <c r="C3" s="168" t="s">
        <v>64</v>
      </c>
      <c r="D3" s="24"/>
      <c r="E3" s="24"/>
      <c r="F3" s="137" t="s">
        <v>26</v>
      </c>
      <c r="G3" s="138"/>
      <c r="H3" s="139"/>
      <c r="I3" s="137" t="s">
        <v>23</v>
      </c>
      <c r="J3" s="138"/>
      <c r="K3" s="139"/>
      <c r="L3" s="137" t="s">
        <v>19</v>
      </c>
      <c r="M3" s="138"/>
      <c r="N3" s="138"/>
      <c r="O3" s="139"/>
      <c r="P3" s="24"/>
      <c r="Q3" s="24"/>
      <c r="R3" s="24"/>
      <c r="S3" s="25"/>
    </row>
    <row r="4" spans="2:32" ht="13.5" customHeight="1" thickBot="1" x14ac:dyDescent="0.35">
      <c r="B4" s="136"/>
      <c r="C4" s="169"/>
      <c r="D4" s="26" t="s">
        <v>1</v>
      </c>
      <c r="E4" s="26" t="s">
        <v>2</v>
      </c>
      <c r="F4" s="27" t="s">
        <v>24</v>
      </c>
      <c r="G4" s="26" t="s">
        <v>25</v>
      </c>
      <c r="H4" s="28" t="s">
        <v>27</v>
      </c>
      <c r="I4" s="27" t="s">
        <v>24</v>
      </c>
      <c r="J4" s="26" t="s">
        <v>25</v>
      </c>
      <c r="K4" s="28" t="s">
        <v>27</v>
      </c>
      <c r="L4" s="27" t="s">
        <v>28</v>
      </c>
      <c r="M4" s="26" t="s">
        <v>29</v>
      </c>
      <c r="N4" s="29" t="s">
        <v>30</v>
      </c>
      <c r="O4" s="28" t="s">
        <v>31</v>
      </c>
      <c r="P4" s="26" t="s">
        <v>20</v>
      </c>
      <c r="Q4" s="26" t="s">
        <v>3</v>
      </c>
      <c r="R4" s="26" t="s">
        <v>21</v>
      </c>
      <c r="S4" s="28" t="s">
        <v>22</v>
      </c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2:32" ht="19.5" customHeight="1" x14ac:dyDescent="0.3">
      <c r="B5" s="60" t="s">
        <v>4</v>
      </c>
      <c r="C5" s="169"/>
      <c r="D5" s="61">
        <v>800</v>
      </c>
      <c r="E5" s="61">
        <v>7.5</v>
      </c>
      <c r="F5" s="62">
        <v>18</v>
      </c>
      <c r="G5" s="61">
        <v>5</v>
      </c>
      <c r="H5" s="63"/>
      <c r="I5" s="64">
        <f>$E5*F5</f>
        <v>135</v>
      </c>
      <c r="J5" s="61">
        <f t="shared" ref="J5:K12" si="0">$E5*G5</f>
        <v>37.5</v>
      </c>
      <c r="K5" s="63"/>
      <c r="L5" s="70">
        <f t="shared" ref="L5:L12" si="1">P5*I5</f>
        <v>810</v>
      </c>
      <c r="M5" s="61">
        <f t="shared" ref="M5:M12" si="2">P5*J5</f>
        <v>225</v>
      </c>
      <c r="N5" s="61">
        <f t="shared" ref="N5:N12" si="3">ROUND((((F5*R5)/((R5/E5)+S5))*P5), 2)</f>
        <v>336.62</v>
      </c>
      <c r="O5" s="63">
        <f t="shared" ref="O5:O12" si="4">ROUND((((G5*R5)/((R5/E5)+S5))*P5), 2)</f>
        <v>93.51</v>
      </c>
      <c r="P5" s="61">
        <v>6</v>
      </c>
      <c r="Q5" s="61" t="s">
        <v>5</v>
      </c>
      <c r="R5" s="61">
        <v>40</v>
      </c>
      <c r="S5" s="63">
        <v>7.5</v>
      </c>
    </row>
    <row r="6" spans="2:32" ht="19.5" customHeight="1" thickBot="1" x14ac:dyDescent="0.35">
      <c r="B6" s="65" t="s">
        <v>6</v>
      </c>
      <c r="C6" s="170"/>
      <c r="D6" s="66">
        <v>1250</v>
      </c>
      <c r="E6" s="66">
        <v>4</v>
      </c>
      <c r="F6" s="67">
        <v>37</v>
      </c>
      <c r="G6" s="66">
        <v>11</v>
      </c>
      <c r="H6" s="68"/>
      <c r="I6" s="69">
        <f t="shared" ref="I6:I12" si="5">$E6*F6</f>
        <v>148</v>
      </c>
      <c r="J6" s="66">
        <f t="shared" si="0"/>
        <v>44</v>
      </c>
      <c r="K6" s="68"/>
      <c r="L6" s="71">
        <f t="shared" si="1"/>
        <v>592</v>
      </c>
      <c r="M6" s="66">
        <f t="shared" si="2"/>
        <v>176</v>
      </c>
      <c r="N6" s="66">
        <f t="shared" si="3"/>
        <v>338.29</v>
      </c>
      <c r="O6" s="68">
        <f t="shared" si="4"/>
        <v>100.57</v>
      </c>
      <c r="P6" s="66">
        <v>4</v>
      </c>
      <c r="Q6" s="66" t="s">
        <v>5</v>
      </c>
      <c r="R6" s="66">
        <v>40</v>
      </c>
      <c r="S6" s="68">
        <v>7.5</v>
      </c>
    </row>
    <row r="7" spans="2:32" ht="19.5" customHeight="1" x14ac:dyDescent="0.3">
      <c r="B7" s="72" t="s">
        <v>34</v>
      </c>
      <c r="C7" s="82" t="s">
        <v>69</v>
      </c>
      <c r="D7" s="3">
        <v>1500</v>
      </c>
      <c r="E7" s="3">
        <v>8</v>
      </c>
      <c r="F7" s="11">
        <v>18</v>
      </c>
      <c r="G7" s="3">
        <f>ROUND($F7*($G$5/$F$5),0)</f>
        <v>5</v>
      </c>
      <c r="H7" s="76">
        <v>1</v>
      </c>
      <c r="I7" s="38">
        <f t="shared" si="5"/>
        <v>144</v>
      </c>
      <c r="J7" s="4">
        <f t="shared" si="0"/>
        <v>40</v>
      </c>
      <c r="K7" s="76">
        <f t="shared" si="0"/>
        <v>8</v>
      </c>
      <c r="L7" s="36">
        <f t="shared" si="1"/>
        <v>288</v>
      </c>
      <c r="M7" s="4">
        <f t="shared" si="2"/>
        <v>80</v>
      </c>
      <c r="N7" s="34">
        <f t="shared" si="3"/>
        <v>120</v>
      </c>
      <c r="O7" s="8">
        <f t="shared" si="4"/>
        <v>33.33</v>
      </c>
      <c r="P7" s="4">
        <v>2</v>
      </c>
      <c r="Q7" s="5" t="s">
        <v>12</v>
      </c>
      <c r="R7" s="4">
        <v>40</v>
      </c>
      <c r="S7" s="40">
        <v>7</v>
      </c>
    </row>
    <row r="8" spans="2:32" ht="19.5" customHeight="1" x14ac:dyDescent="0.3">
      <c r="B8" s="72" t="s">
        <v>35</v>
      </c>
      <c r="C8" s="82" t="s">
        <v>70</v>
      </c>
      <c r="D8" s="3">
        <v>1600</v>
      </c>
      <c r="E8" s="3">
        <v>8</v>
      </c>
      <c r="F8" s="11">
        <v>22</v>
      </c>
      <c r="G8" s="3">
        <f t="shared" ref="G8:G12" si="6">ROUND($F8*($G$5/$F$5),0)</f>
        <v>6</v>
      </c>
      <c r="H8" s="76">
        <v>1</v>
      </c>
      <c r="I8" s="38">
        <f t="shared" si="5"/>
        <v>176</v>
      </c>
      <c r="J8" s="4">
        <f t="shared" si="0"/>
        <v>48</v>
      </c>
      <c r="K8" s="76">
        <f t="shared" si="0"/>
        <v>8</v>
      </c>
      <c r="L8" s="36">
        <f t="shared" si="1"/>
        <v>352</v>
      </c>
      <c r="M8" s="4">
        <f t="shared" si="2"/>
        <v>96</v>
      </c>
      <c r="N8" s="34">
        <f t="shared" si="3"/>
        <v>146.66999999999999</v>
      </c>
      <c r="O8" s="8">
        <f t="shared" si="4"/>
        <v>40</v>
      </c>
      <c r="P8" s="4">
        <v>2</v>
      </c>
      <c r="Q8" s="5" t="s">
        <v>12</v>
      </c>
      <c r="R8" s="4">
        <v>40</v>
      </c>
      <c r="S8" s="40">
        <v>7</v>
      </c>
    </row>
    <row r="9" spans="2:32" ht="19.5" customHeight="1" x14ac:dyDescent="0.3">
      <c r="B9" s="72" t="s">
        <v>36</v>
      </c>
      <c r="C9" s="82" t="s">
        <v>71</v>
      </c>
      <c r="D9" s="3">
        <v>1700</v>
      </c>
      <c r="E9" s="3">
        <v>8</v>
      </c>
      <c r="F9" s="11">
        <v>26</v>
      </c>
      <c r="G9" s="3">
        <f t="shared" si="6"/>
        <v>7</v>
      </c>
      <c r="H9" s="76">
        <v>1</v>
      </c>
      <c r="I9" s="38">
        <f t="shared" si="5"/>
        <v>208</v>
      </c>
      <c r="J9" s="4">
        <f t="shared" si="0"/>
        <v>56</v>
      </c>
      <c r="K9" s="76">
        <f t="shared" si="0"/>
        <v>8</v>
      </c>
      <c r="L9" s="36">
        <f t="shared" si="1"/>
        <v>416</v>
      </c>
      <c r="M9" s="4">
        <f t="shared" si="2"/>
        <v>112</v>
      </c>
      <c r="N9" s="34">
        <f t="shared" si="3"/>
        <v>173.33</v>
      </c>
      <c r="O9" s="8">
        <f t="shared" si="4"/>
        <v>46.67</v>
      </c>
      <c r="P9" s="4">
        <v>2</v>
      </c>
      <c r="Q9" s="5" t="s">
        <v>12</v>
      </c>
      <c r="R9" s="4">
        <v>40</v>
      </c>
      <c r="S9" s="40">
        <v>7</v>
      </c>
    </row>
    <row r="10" spans="2:32" ht="19.5" customHeight="1" x14ac:dyDescent="0.3">
      <c r="B10" s="72" t="s">
        <v>37</v>
      </c>
      <c r="C10" s="82" t="s">
        <v>72</v>
      </c>
      <c r="D10" s="3">
        <v>1550</v>
      </c>
      <c r="E10" s="3">
        <v>8</v>
      </c>
      <c r="F10" s="11">
        <v>36</v>
      </c>
      <c r="G10" s="3">
        <f t="shared" si="6"/>
        <v>10</v>
      </c>
      <c r="H10" s="76">
        <v>2</v>
      </c>
      <c r="I10" s="38">
        <f t="shared" si="5"/>
        <v>288</v>
      </c>
      <c r="J10" s="4">
        <f t="shared" si="0"/>
        <v>80</v>
      </c>
      <c r="K10" s="76">
        <f t="shared" si="0"/>
        <v>16</v>
      </c>
      <c r="L10" s="36">
        <f t="shared" si="1"/>
        <v>576</v>
      </c>
      <c r="M10" s="4">
        <f t="shared" si="2"/>
        <v>160</v>
      </c>
      <c r="N10" s="34">
        <f t="shared" si="3"/>
        <v>240</v>
      </c>
      <c r="O10" s="8">
        <f t="shared" si="4"/>
        <v>66.67</v>
      </c>
      <c r="P10" s="4">
        <v>2</v>
      </c>
      <c r="Q10" s="4" t="s">
        <v>5</v>
      </c>
      <c r="R10" s="4">
        <v>40</v>
      </c>
      <c r="S10" s="40">
        <v>7</v>
      </c>
    </row>
    <row r="11" spans="2:32" ht="19.5" customHeight="1" x14ac:dyDescent="0.3">
      <c r="B11" s="72" t="s">
        <v>38</v>
      </c>
      <c r="C11" s="82" t="s">
        <v>73</v>
      </c>
      <c r="D11" s="3">
        <v>1650</v>
      </c>
      <c r="E11" s="3">
        <v>8</v>
      </c>
      <c r="F11" s="11">
        <v>46</v>
      </c>
      <c r="G11" s="3">
        <f t="shared" si="6"/>
        <v>13</v>
      </c>
      <c r="H11" s="76">
        <v>2</v>
      </c>
      <c r="I11" s="38">
        <f t="shared" si="5"/>
        <v>368</v>
      </c>
      <c r="J11" s="4">
        <f t="shared" si="0"/>
        <v>104</v>
      </c>
      <c r="K11" s="76">
        <f t="shared" si="0"/>
        <v>16</v>
      </c>
      <c r="L11" s="36">
        <f t="shared" si="1"/>
        <v>736</v>
      </c>
      <c r="M11" s="4">
        <f t="shared" si="2"/>
        <v>208</v>
      </c>
      <c r="N11" s="34">
        <f t="shared" si="3"/>
        <v>306.67</v>
      </c>
      <c r="O11" s="8">
        <f t="shared" si="4"/>
        <v>86.67</v>
      </c>
      <c r="P11" s="4">
        <v>2</v>
      </c>
      <c r="Q11" s="4" t="s">
        <v>5</v>
      </c>
      <c r="R11" s="4">
        <v>40</v>
      </c>
      <c r="S11" s="40">
        <v>7</v>
      </c>
    </row>
    <row r="12" spans="2:32" ht="19.5" customHeight="1" thickBot="1" x14ac:dyDescent="0.35">
      <c r="B12" s="73" t="s">
        <v>39</v>
      </c>
      <c r="C12" s="83" t="s">
        <v>74</v>
      </c>
      <c r="D12" s="6">
        <v>1750</v>
      </c>
      <c r="E12" s="6">
        <v>8</v>
      </c>
      <c r="F12" s="12">
        <v>51</v>
      </c>
      <c r="G12" s="6">
        <f t="shared" si="6"/>
        <v>14</v>
      </c>
      <c r="H12" s="77">
        <v>2</v>
      </c>
      <c r="I12" s="39">
        <f t="shared" si="5"/>
        <v>408</v>
      </c>
      <c r="J12" s="7">
        <f t="shared" si="0"/>
        <v>112</v>
      </c>
      <c r="K12" s="77">
        <f t="shared" si="0"/>
        <v>16</v>
      </c>
      <c r="L12" s="37">
        <f t="shared" si="1"/>
        <v>816</v>
      </c>
      <c r="M12" s="7">
        <f t="shared" si="2"/>
        <v>224</v>
      </c>
      <c r="N12" s="35">
        <f t="shared" si="3"/>
        <v>340</v>
      </c>
      <c r="O12" s="9">
        <f t="shared" si="4"/>
        <v>93.33</v>
      </c>
      <c r="P12" s="7">
        <v>2</v>
      </c>
      <c r="Q12" s="7" t="s">
        <v>5</v>
      </c>
      <c r="R12" s="7">
        <v>40</v>
      </c>
      <c r="S12" s="41">
        <v>7</v>
      </c>
    </row>
    <row r="13" spans="2:32" ht="15.75" customHeight="1" thickBot="1" x14ac:dyDescent="0.3">
      <c r="H13" s="4"/>
      <c r="I13" s="4"/>
      <c r="J13" s="4"/>
      <c r="K13" s="4"/>
      <c r="L13" s="4"/>
      <c r="M13" s="4"/>
      <c r="N13" s="4"/>
      <c r="O13" s="4"/>
      <c r="P13" s="4"/>
      <c r="R13" s="4"/>
    </row>
    <row r="14" spans="2:32" ht="15.75" customHeight="1" x14ac:dyDescent="0.3">
      <c r="B14" s="124" t="s">
        <v>8</v>
      </c>
      <c r="C14" s="171" t="s">
        <v>64</v>
      </c>
      <c r="D14" s="17"/>
      <c r="E14" s="18"/>
      <c r="F14" s="126" t="s">
        <v>26</v>
      </c>
      <c r="G14" s="127"/>
      <c r="H14" s="128"/>
      <c r="I14" s="126" t="s">
        <v>23</v>
      </c>
      <c r="J14" s="127"/>
      <c r="K14" s="128"/>
      <c r="L14" s="126" t="s">
        <v>19</v>
      </c>
      <c r="M14" s="127"/>
      <c r="N14" s="127"/>
      <c r="O14" s="128"/>
      <c r="P14" s="18"/>
      <c r="Q14" s="18"/>
      <c r="R14" s="18"/>
      <c r="S14" s="19"/>
    </row>
    <row r="15" spans="2:32" ht="13.5" customHeight="1" thickBot="1" x14ac:dyDescent="0.35">
      <c r="B15" s="125"/>
      <c r="C15" s="172"/>
      <c r="D15" s="20" t="s">
        <v>1</v>
      </c>
      <c r="E15" s="21" t="s">
        <v>2</v>
      </c>
      <c r="F15" s="20" t="s">
        <v>24</v>
      </c>
      <c r="G15" s="21" t="s">
        <v>25</v>
      </c>
      <c r="H15" s="22" t="s">
        <v>27</v>
      </c>
      <c r="I15" s="20" t="s">
        <v>24</v>
      </c>
      <c r="J15" s="21" t="s">
        <v>25</v>
      </c>
      <c r="K15" s="22" t="s">
        <v>27</v>
      </c>
      <c r="L15" s="20" t="s">
        <v>28</v>
      </c>
      <c r="M15" s="21" t="s">
        <v>29</v>
      </c>
      <c r="N15" s="23" t="s">
        <v>30</v>
      </c>
      <c r="O15" s="22" t="s">
        <v>31</v>
      </c>
      <c r="P15" s="21" t="s">
        <v>20</v>
      </c>
      <c r="Q15" s="21" t="s">
        <v>3</v>
      </c>
      <c r="R15" s="21" t="s">
        <v>21</v>
      </c>
      <c r="S15" s="22" t="s">
        <v>22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2:32" ht="19.5" customHeight="1" x14ac:dyDescent="0.3">
      <c r="B16" s="60" t="s">
        <v>9</v>
      </c>
      <c r="C16" s="172"/>
      <c r="D16" s="61">
        <v>1000</v>
      </c>
      <c r="E16" s="61">
        <v>4</v>
      </c>
      <c r="F16" s="62">
        <v>11</v>
      </c>
      <c r="G16" s="61">
        <v>38</v>
      </c>
      <c r="H16" s="63"/>
      <c r="I16" s="64">
        <f>$E16*F16</f>
        <v>44</v>
      </c>
      <c r="J16" s="61">
        <f t="shared" ref="J16:K23" si="7">$E16*G16</f>
        <v>152</v>
      </c>
      <c r="K16" s="63"/>
      <c r="L16" s="70">
        <f t="shared" ref="L16:L23" si="8">P16*I16</f>
        <v>132</v>
      </c>
      <c r="M16" s="61">
        <f t="shared" ref="M16:M23" si="9">P16*J16</f>
        <v>456</v>
      </c>
      <c r="N16" s="61">
        <f t="shared" ref="N16:N23" si="10">ROUND((((F16*R16)/((R16/E16)+S16))*P16), 2)</f>
        <v>80</v>
      </c>
      <c r="O16" s="63">
        <f t="shared" ref="O16:O23" si="11">ROUND((((G16*R16)/((R16/E16)+S16))*P16), 2)</f>
        <v>276.36</v>
      </c>
      <c r="P16" s="61">
        <v>3</v>
      </c>
      <c r="Q16" s="61" t="s">
        <v>7</v>
      </c>
      <c r="R16" s="61">
        <v>40</v>
      </c>
      <c r="S16" s="63">
        <v>6.5</v>
      </c>
    </row>
    <row r="17" spans="2:32" ht="19.5" customHeight="1" thickBot="1" x14ac:dyDescent="0.35">
      <c r="B17" s="65" t="s">
        <v>10</v>
      </c>
      <c r="C17" s="173"/>
      <c r="D17" s="66">
        <v>800</v>
      </c>
      <c r="E17" s="66">
        <v>4</v>
      </c>
      <c r="F17" s="67">
        <v>10</v>
      </c>
      <c r="G17" s="66">
        <v>34</v>
      </c>
      <c r="H17" s="68"/>
      <c r="I17" s="69">
        <f t="shared" ref="I17:I23" si="12">$E17*F17</f>
        <v>40</v>
      </c>
      <c r="J17" s="66">
        <f t="shared" si="7"/>
        <v>136</v>
      </c>
      <c r="K17" s="68"/>
      <c r="L17" s="71">
        <f t="shared" si="8"/>
        <v>120</v>
      </c>
      <c r="M17" s="66">
        <f t="shared" si="9"/>
        <v>408</v>
      </c>
      <c r="N17" s="66">
        <f t="shared" si="10"/>
        <v>72.73</v>
      </c>
      <c r="O17" s="68">
        <f t="shared" si="11"/>
        <v>247.27</v>
      </c>
      <c r="P17" s="66">
        <v>3</v>
      </c>
      <c r="Q17" s="66" t="s">
        <v>7</v>
      </c>
      <c r="R17" s="66">
        <v>40</v>
      </c>
      <c r="S17" s="68">
        <v>6.5</v>
      </c>
    </row>
    <row r="18" spans="2:32" ht="19.5" customHeight="1" x14ac:dyDescent="0.3">
      <c r="B18" s="72" t="s">
        <v>40</v>
      </c>
      <c r="C18" s="82" t="s">
        <v>69</v>
      </c>
      <c r="D18" s="11">
        <v>1500</v>
      </c>
      <c r="E18" s="3">
        <v>4</v>
      </c>
      <c r="F18" s="11">
        <f>ROUND($F7*($G$5/$F$5),0)</f>
        <v>5</v>
      </c>
      <c r="G18" s="4">
        <v>72</v>
      </c>
      <c r="H18" s="76">
        <v>2</v>
      </c>
      <c r="I18" s="38">
        <f t="shared" si="12"/>
        <v>20</v>
      </c>
      <c r="J18" s="4">
        <f t="shared" si="7"/>
        <v>288</v>
      </c>
      <c r="K18" s="76">
        <f t="shared" si="7"/>
        <v>8</v>
      </c>
      <c r="L18" s="10">
        <f t="shared" si="8"/>
        <v>20</v>
      </c>
      <c r="M18" s="34">
        <f t="shared" si="9"/>
        <v>288</v>
      </c>
      <c r="N18" s="4">
        <f t="shared" si="10"/>
        <v>12.12</v>
      </c>
      <c r="O18" s="40">
        <f t="shared" si="11"/>
        <v>174.55</v>
      </c>
      <c r="P18" s="4">
        <v>1</v>
      </c>
      <c r="Q18" s="5" t="s">
        <v>5</v>
      </c>
      <c r="R18" s="4">
        <v>40</v>
      </c>
      <c r="S18" s="40">
        <v>6.5</v>
      </c>
    </row>
    <row r="19" spans="2:32" ht="19.5" customHeight="1" x14ac:dyDescent="0.3">
      <c r="B19" s="72" t="s">
        <v>41</v>
      </c>
      <c r="C19" s="82" t="s">
        <v>70</v>
      </c>
      <c r="D19" s="11">
        <v>1600</v>
      </c>
      <c r="E19" s="3">
        <v>4</v>
      </c>
      <c r="F19" s="11">
        <f>ROUND($F8*($G$5/$F$5),0)</f>
        <v>6</v>
      </c>
      <c r="G19" s="4">
        <v>88</v>
      </c>
      <c r="H19" s="76">
        <v>2</v>
      </c>
      <c r="I19" s="38">
        <f t="shared" si="12"/>
        <v>24</v>
      </c>
      <c r="J19" s="4">
        <f t="shared" si="7"/>
        <v>352</v>
      </c>
      <c r="K19" s="76">
        <f t="shared" si="7"/>
        <v>8</v>
      </c>
      <c r="L19" s="10">
        <f t="shared" si="8"/>
        <v>24</v>
      </c>
      <c r="M19" s="34">
        <f t="shared" si="9"/>
        <v>352</v>
      </c>
      <c r="N19" s="4">
        <f t="shared" si="10"/>
        <v>14.55</v>
      </c>
      <c r="O19" s="40">
        <f t="shared" si="11"/>
        <v>213.33</v>
      </c>
      <c r="P19" s="4">
        <v>1</v>
      </c>
      <c r="Q19" s="5" t="s">
        <v>5</v>
      </c>
      <c r="R19" s="4">
        <v>40</v>
      </c>
      <c r="S19" s="40">
        <v>6.5</v>
      </c>
    </row>
    <row r="20" spans="2:32" ht="19.5" customHeight="1" x14ac:dyDescent="0.3">
      <c r="B20" s="72" t="s">
        <v>42</v>
      </c>
      <c r="C20" s="82" t="s">
        <v>71</v>
      </c>
      <c r="D20" s="11">
        <v>1700</v>
      </c>
      <c r="E20" s="3">
        <v>4</v>
      </c>
      <c r="F20" s="11">
        <f>ROUND($F9*($G$5/$F$5),0)</f>
        <v>7</v>
      </c>
      <c r="G20" s="4">
        <v>104</v>
      </c>
      <c r="H20" s="76">
        <v>2</v>
      </c>
      <c r="I20" s="38">
        <f t="shared" si="12"/>
        <v>28</v>
      </c>
      <c r="J20" s="4">
        <f t="shared" si="7"/>
        <v>416</v>
      </c>
      <c r="K20" s="76">
        <f t="shared" si="7"/>
        <v>8</v>
      </c>
      <c r="L20" s="10">
        <f t="shared" si="8"/>
        <v>28</v>
      </c>
      <c r="M20" s="34">
        <f t="shared" si="9"/>
        <v>416</v>
      </c>
      <c r="N20" s="4">
        <f t="shared" si="10"/>
        <v>16.97</v>
      </c>
      <c r="O20" s="40">
        <f t="shared" si="11"/>
        <v>252.12</v>
      </c>
      <c r="P20" s="4">
        <v>1</v>
      </c>
      <c r="Q20" s="5" t="s">
        <v>5</v>
      </c>
      <c r="R20" s="4">
        <v>40</v>
      </c>
      <c r="S20" s="40">
        <v>6.5</v>
      </c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2:32" ht="19.5" customHeight="1" x14ac:dyDescent="0.3">
      <c r="B21" s="72" t="s">
        <v>43</v>
      </c>
      <c r="C21" s="82" t="s">
        <v>72</v>
      </c>
      <c r="D21" s="11">
        <v>1550</v>
      </c>
      <c r="E21" s="3">
        <v>4</v>
      </c>
      <c r="F21" s="11">
        <f>ROUND($F10*($G$5/$F$5),0)</f>
        <v>10</v>
      </c>
      <c r="G21" s="4">
        <v>144</v>
      </c>
      <c r="H21" s="76">
        <v>4</v>
      </c>
      <c r="I21" s="38">
        <f t="shared" si="12"/>
        <v>40</v>
      </c>
      <c r="J21" s="4">
        <f t="shared" si="7"/>
        <v>576</v>
      </c>
      <c r="K21" s="76">
        <f t="shared" si="7"/>
        <v>16</v>
      </c>
      <c r="L21" s="10">
        <f t="shared" si="8"/>
        <v>40</v>
      </c>
      <c r="M21" s="34">
        <f t="shared" si="9"/>
        <v>576</v>
      </c>
      <c r="N21" s="4">
        <f t="shared" si="10"/>
        <v>24.24</v>
      </c>
      <c r="O21" s="40">
        <f t="shared" si="11"/>
        <v>349.09</v>
      </c>
      <c r="P21" s="4">
        <v>1</v>
      </c>
      <c r="Q21" s="5" t="s">
        <v>7</v>
      </c>
      <c r="R21" s="4">
        <v>40</v>
      </c>
      <c r="S21" s="40">
        <v>6.5</v>
      </c>
    </row>
    <row r="22" spans="2:32" ht="19.5" customHeight="1" x14ac:dyDescent="0.3">
      <c r="B22" s="72" t="s">
        <v>44</v>
      </c>
      <c r="C22" s="82" t="s">
        <v>73</v>
      </c>
      <c r="D22" s="11">
        <v>1650</v>
      </c>
      <c r="E22" s="3">
        <v>4</v>
      </c>
      <c r="F22" s="11">
        <f>ROUND($F11*($G$5/$F$5),0)</f>
        <v>13</v>
      </c>
      <c r="G22" s="4">
        <v>184</v>
      </c>
      <c r="H22" s="76">
        <v>4</v>
      </c>
      <c r="I22" s="38">
        <f t="shared" si="12"/>
        <v>52</v>
      </c>
      <c r="J22" s="4">
        <f t="shared" si="7"/>
        <v>736</v>
      </c>
      <c r="K22" s="76">
        <f t="shared" si="7"/>
        <v>16</v>
      </c>
      <c r="L22" s="10">
        <f t="shared" si="8"/>
        <v>52</v>
      </c>
      <c r="M22" s="34">
        <f t="shared" si="9"/>
        <v>736</v>
      </c>
      <c r="N22" s="4">
        <f t="shared" si="10"/>
        <v>31.52</v>
      </c>
      <c r="O22" s="40">
        <f t="shared" si="11"/>
        <v>446.06</v>
      </c>
      <c r="P22" s="4">
        <v>1</v>
      </c>
      <c r="Q22" s="5" t="s">
        <v>7</v>
      </c>
      <c r="R22" s="4">
        <v>40</v>
      </c>
      <c r="S22" s="40">
        <v>6.5</v>
      </c>
    </row>
    <row r="23" spans="2:32" ht="19.5" customHeight="1" thickBot="1" x14ac:dyDescent="0.35">
      <c r="B23" s="73" t="s">
        <v>45</v>
      </c>
      <c r="C23" s="83" t="s">
        <v>74</v>
      </c>
      <c r="D23" s="12">
        <v>1750</v>
      </c>
      <c r="E23" s="6">
        <v>4</v>
      </c>
      <c r="F23" s="12">
        <f t="shared" ref="F23" si="13">ROUND($F12*($G$5/$F$5),0)</f>
        <v>14</v>
      </c>
      <c r="G23" s="7">
        <v>204</v>
      </c>
      <c r="H23" s="77">
        <v>4</v>
      </c>
      <c r="I23" s="39">
        <f t="shared" si="12"/>
        <v>56</v>
      </c>
      <c r="J23" s="7">
        <f t="shared" si="7"/>
        <v>816</v>
      </c>
      <c r="K23" s="77">
        <f t="shared" si="7"/>
        <v>16</v>
      </c>
      <c r="L23" s="14">
        <f t="shared" si="8"/>
        <v>56</v>
      </c>
      <c r="M23" s="35">
        <f t="shared" si="9"/>
        <v>816</v>
      </c>
      <c r="N23" s="7">
        <f t="shared" si="10"/>
        <v>33.94</v>
      </c>
      <c r="O23" s="41">
        <f t="shared" si="11"/>
        <v>494.55</v>
      </c>
      <c r="P23" s="7">
        <v>1</v>
      </c>
      <c r="Q23" s="13" t="s">
        <v>7</v>
      </c>
      <c r="R23" s="7">
        <v>40</v>
      </c>
      <c r="S23" s="41">
        <v>6.5</v>
      </c>
    </row>
    <row r="24" spans="2:32" ht="15.75" customHeight="1" thickBot="1" x14ac:dyDescent="0.3">
      <c r="H24" s="4"/>
      <c r="I24" s="4"/>
      <c r="J24" s="4"/>
      <c r="K24" s="4"/>
      <c r="L24" s="4"/>
      <c r="M24" s="4"/>
      <c r="N24" s="4"/>
      <c r="O24" s="4"/>
      <c r="P24" s="4"/>
      <c r="R24" s="4"/>
    </row>
    <row r="25" spans="2:32" ht="15.75" customHeight="1" x14ac:dyDescent="0.3">
      <c r="B25" s="119" t="s">
        <v>32</v>
      </c>
      <c r="C25" s="162" t="s">
        <v>64</v>
      </c>
      <c r="D25" s="48"/>
      <c r="E25" s="48"/>
      <c r="F25" s="121" t="s">
        <v>26</v>
      </c>
      <c r="G25" s="122"/>
      <c r="H25" s="123"/>
      <c r="I25" s="121" t="s">
        <v>23</v>
      </c>
      <c r="J25" s="122"/>
      <c r="K25" s="123"/>
      <c r="L25" s="121" t="s">
        <v>19</v>
      </c>
      <c r="M25" s="122"/>
      <c r="N25" s="122"/>
      <c r="O25" s="123"/>
      <c r="P25" s="48"/>
      <c r="Q25" s="48"/>
      <c r="R25" s="48"/>
      <c r="S25" s="49"/>
    </row>
    <row r="26" spans="2:32" ht="15.75" customHeight="1" thickBot="1" x14ac:dyDescent="0.35">
      <c r="B26" s="120"/>
      <c r="C26" s="163"/>
      <c r="D26" s="50" t="s">
        <v>1</v>
      </c>
      <c r="E26" s="50" t="s">
        <v>2</v>
      </c>
      <c r="F26" s="51" t="s">
        <v>24</v>
      </c>
      <c r="G26" s="50" t="s">
        <v>25</v>
      </c>
      <c r="H26" s="52" t="s">
        <v>27</v>
      </c>
      <c r="I26" s="51" t="s">
        <v>24</v>
      </c>
      <c r="J26" s="50" t="s">
        <v>25</v>
      </c>
      <c r="K26" s="52" t="s">
        <v>27</v>
      </c>
      <c r="L26" s="51" t="s">
        <v>28</v>
      </c>
      <c r="M26" s="50" t="s">
        <v>29</v>
      </c>
      <c r="N26" s="53" t="s">
        <v>30</v>
      </c>
      <c r="O26" s="52" t="s">
        <v>31</v>
      </c>
      <c r="P26" s="50" t="s">
        <v>20</v>
      </c>
      <c r="Q26" s="50" t="s">
        <v>3</v>
      </c>
      <c r="R26" s="50" t="s">
        <v>21</v>
      </c>
      <c r="S26" s="52" t="s">
        <v>22</v>
      </c>
    </row>
    <row r="27" spans="2:32" ht="19.5" customHeight="1" x14ac:dyDescent="0.3">
      <c r="B27" s="60" t="s">
        <v>11</v>
      </c>
      <c r="C27" s="163"/>
      <c r="D27" s="61">
        <v>3000</v>
      </c>
      <c r="E27" s="61">
        <v>6.65</v>
      </c>
      <c r="F27" s="62">
        <v>11</v>
      </c>
      <c r="G27" s="61">
        <v>11</v>
      </c>
      <c r="H27" s="63"/>
      <c r="I27" s="64">
        <f>$E27*F27</f>
        <v>73.150000000000006</v>
      </c>
      <c r="J27" s="61">
        <f t="shared" ref="J27:K34" si="14">$E27*G27</f>
        <v>73.150000000000006</v>
      </c>
      <c r="K27" s="63"/>
      <c r="L27" s="70">
        <f t="shared" ref="L27:L34" si="15">P27*I27</f>
        <v>438.90000000000003</v>
      </c>
      <c r="M27" s="61">
        <f t="shared" ref="M27:M34" si="16">P27*J27</f>
        <v>438.90000000000003</v>
      </c>
      <c r="N27" s="61">
        <f t="shared" ref="N27:N34" si="17">ROUND((((F27*R27)/((R27/E27)+S27))*P27), 2)</f>
        <v>212.65</v>
      </c>
      <c r="O27" s="63">
        <f t="shared" ref="O27:O34" si="18">ROUND((((G27*R27)/((R27/E27)+S27))*P27), 2)</f>
        <v>212.65</v>
      </c>
      <c r="P27" s="61">
        <v>6</v>
      </c>
      <c r="Q27" s="61" t="s">
        <v>12</v>
      </c>
      <c r="R27" s="61">
        <v>30</v>
      </c>
      <c r="S27" s="63">
        <v>4.8</v>
      </c>
    </row>
    <row r="28" spans="2:32" ht="19.5" customHeight="1" thickBot="1" x14ac:dyDescent="0.35">
      <c r="B28" s="65" t="s">
        <v>13</v>
      </c>
      <c r="C28" s="164"/>
      <c r="D28" s="66">
        <v>3000</v>
      </c>
      <c r="E28" s="66">
        <v>6</v>
      </c>
      <c r="F28" s="67">
        <v>19</v>
      </c>
      <c r="G28" s="66">
        <v>19</v>
      </c>
      <c r="H28" s="68"/>
      <c r="I28" s="69">
        <f t="shared" ref="I28:I34" si="19">$E28*F28</f>
        <v>114</v>
      </c>
      <c r="J28" s="66">
        <f t="shared" si="14"/>
        <v>114</v>
      </c>
      <c r="K28" s="68"/>
      <c r="L28" s="71">
        <f t="shared" si="15"/>
        <v>456</v>
      </c>
      <c r="M28" s="66">
        <f t="shared" si="16"/>
        <v>456</v>
      </c>
      <c r="N28" s="66">
        <f t="shared" si="17"/>
        <v>199.22</v>
      </c>
      <c r="O28" s="68">
        <f t="shared" si="18"/>
        <v>199.22</v>
      </c>
      <c r="P28" s="66">
        <v>4</v>
      </c>
      <c r="Q28" s="66" t="s">
        <v>5</v>
      </c>
      <c r="R28" s="66">
        <v>27</v>
      </c>
      <c r="S28" s="68">
        <v>5.8</v>
      </c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2:32" ht="19.5" customHeight="1" x14ac:dyDescent="0.3">
      <c r="B29" s="72" t="s">
        <v>46</v>
      </c>
      <c r="C29" s="82" t="s">
        <v>69</v>
      </c>
      <c r="D29" s="3">
        <v>3300</v>
      </c>
      <c r="E29" s="3">
        <v>6.3</v>
      </c>
      <c r="F29" s="11">
        <v>23</v>
      </c>
      <c r="G29" s="4">
        <f>F29</f>
        <v>23</v>
      </c>
      <c r="H29" s="76">
        <v>1</v>
      </c>
      <c r="I29" s="38">
        <f t="shared" si="19"/>
        <v>144.9</v>
      </c>
      <c r="J29" s="4">
        <f t="shared" si="14"/>
        <v>144.9</v>
      </c>
      <c r="K29" s="76">
        <f t="shared" si="14"/>
        <v>6.3</v>
      </c>
      <c r="L29" s="36">
        <f t="shared" si="15"/>
        <v>289.8</v>
      </c>
      <c r="M29" s="34">
        <f t="shared" si="16"/>
        <v>289.8</v>
      </c>
      <c r="N29" s="4">
        <f t="shared" si="17"/>
        <v>137.15</v>
      </c>
      <c r="O29" s="8">
        <f t="shared" si="18"/>
        <v>137.15</v>
      </c>
      <c r="P29" s="4">
        <v>2</v>
      </c>
      <c r="Q29" s="5" t="s">
        <v>12</v>
      </c>
      <c r="R29" s="4">
        <v>30</v>
      </c>
      <c r="S29" s="40">
        <v>5.3</v>
      </c>
    </row>
    <row r="30" spans="2:32" ht="19.5" customHeight="1" x14ac:dyDescent="0.3">
      <c r="B30" s="72" t="s">
        <v>47</v>
      </c>
      <c r="C30" s="82" t="s">
        <v>70</v>
      </c>
      <c r="D30" s="3">
        <v>3400</v>
      </c>
      <c r="E30" s="3">
        <v>6.3</v>
      </c>
      <c r="F30" s="11">
        <v>26</v>
      </c>
      <c r="G30" s="4">
        <f t="shared" ref="G30:G34" si="20">F30</f>
        <v>26</v>
      </c>
      <c r="H30" s="76">
        <v>1</v>
      </c>
      <c r="I30" s="38">
        <f t="shared" si="19"/>
        <v>163.79999999999998</v>
      </c>
      <c r="J30" s="4">
        <f t="shared" si="14"/>
        <v>163.79999999999998</v>
      </c>
      <c r="K30" s="76">
        <f t="shared" si="14"/>
        <v>6.3</v>
      </c>
      <c r="L30" s="36">
        <f t="shared" si="15"/>
        <v>327.59999999999997</v>
      </c>
      <c r="M30" s="34">
        <f t="shared" si="16"/>
        <v>327.59999999999997</v>
      </c>
      <c r="N30" s="4">
        <f t="shared" si="17"/>
        <v>155.04</v>
      </c>
      <c r="O30" s="8">
        <f t="shared" si="18"/>
        <v>155.04</v>
      </c>
      <c r="P30" s="4">
        <v>2</v>
      </c>
      <c r="Q30" s="5" t="s">
        <v>12</v>
      </c>
      <c r="R30" s="4">
        <v>30</v>
      </c>
      <c r="S30" s="40">
        <v>5.3</v>
      </c>
    </row>
    <row r="31" spans="2:32" ht="19.5" customHeight="1" x14ac:dyDescent="0.3">
      <c r="B31" s="72" t="s">
        <v>48</v>
      </c>
      <c r="C31" s="82" t="s">
        <v>71</v>
      </c>
      <c r="D31" s="3">
        <v>3500</v>
      </c>
      <c r="E31" s="3">
        <v>6.3</v>
      </c>
      <c r="F31" s="11">
        <v>29</v>
      </c>
      <c r="G31" s="4">
        <f t="shared" si="20"/>
        <v>29</v>
      </c>
      <c r="H31" s="76">
        <v>1</v>
      </c>
      <c r="I31" s="38">
        <f t="shared" si="19"/>
        <v>182.7</v>
      </c>
      <c r="J31" s="4">
        <f t="shared" si="14"/>
        <v>182.7</v>
      </c>
      <c r="K31" s="76">
        <f t="shared" si="14"/>
        <v>6.3</v>
      </c>
      <c r="L31" s="36">
        <f t="shared" si="15"/>
        <v>365.4</v>
      </c>
      <c r="M31" s="34">
        <f t="shared" si="16"/>
        <v>365.4</v>
      </c>
      <c r="N31" s="4">
        <f t="shared" si="17"/>
        <v>172.93</v>
      </c>
      <c r="O31" s="8">
        <f t="shared" si="18"/>
        <v>172.93</v>
      </c>
      <c r="P31" s="4">
        <v>2</v>
      </c>
      <c r="Q31" s="5" t="s">
        <v>12</v>
      </c>
      <c r="R31" s="4">
        <v>30</v>
      </c>
      <c r="S31" s="40">
        <v>5.3</v>
      </c>
    </row>
    <row r="32" spans="2:32" ht="19.5" customHeight="1" x14ac:dyDescent="0.3">
      <c r="B32" s="72" t="s">
        <v>49</v>
      </c>
      <c r="C32" s="82" t="s">
        <v>72</v>
      </c>
      <c r="D32" s="3">
        <v>3350</v>
      </c>
      <c r="E32" s="3">
        <v>6.3</v>
      </c>
      <c r="F32" s="11">
        <v>35</v>
      </c>
      <c r="G32" s="4">
        <f t="shared" si="20"/>
        <v>35</v>
      </c>
      <c r="H32" s="76">
        <v>2</v>
      </c>
      <c r="I32" s="38">
        <f t="shared" si="19"/>
        <v>220.5</v>
      </c>
      <c r="J32" s="4">
        <f t="shared" si="14"/>
        <v>220.5</v>
      </c>
      <c r="K32" s="76">
        <f t="shared" si="14"/>
        <v>12.6</v>
      </c>
      <c r="L32" s="36">
        <f t="shared" si="15"/>
        <v>441</v>
      </c>
      <c r="M32" s="34">
        <f t="shared" si="16"/>
        <v>441</v>
      </c>
      <c r="N32" s="4">
        <f t="shared" si="17"/>
        <v>208.71</v>
      </c>
      <c r="O32" s="8">
        <f t="shared" si="18"/>
        <v>208.71</v>
      </c>
      <c r="P32" s="4">
        <v>2</v>
      </c>
      <c r="Q32" s="5" t="s">
        <v>5</v>
      </c>
      <c r="R32" s="4">
        <v>30</v>
      </c>
      <c r="S32" s="40">
        <v>5.3</v>
      </c>
    </row>
    <row r="33" spans="2:32" ht="19.5" customHeight="1" x14ac:dyDescent="0.3">
      <c r="B33" s="72" t="s">
        <v>50</v>
      </c>
      <c r="C33" s="82" t="s">
        <v>73</v>
      </c>
      <c r="D33" s="3">
        <v>3450</v>
      </c>
      <c r="E33" s="3">
        <v>6.3</v>
      </c>
      <c r="F33" s="11">
        <v>36</v>
      </c>
      <c r="G33" s="4">
        <f t="shared" si="20"/>
        <v>36</v>
      </c>
      <c r="H33" s="76">
        <v>2</v>
      </c>
      <c r="I33" s="38">
        <f t="shared" si="19"/>
        <v>226.79999999999998</v>
      </c>
      <c r="J33" s="4">
        <f t="shared" si="14"/>
        <v>226.79999999999998</v>
      </c>
      <c r="K33" s="76">
        <f t="shared" si="14"/>
        <v>12.6</v>
      </c>
      <c r="L33" s="36">
        <f t="shared" si="15"/>
        <v>453.59999999999997</v>
      </c>
      <c r="M33" s="34">
        <f t="shared" si="16"/>
        <v>453.59999999999997</v>
      </c>
      <c r="N33" s="4">
        <f t="shared" si="17"/>
        <v>214.67</v>
      </c>
      <c r="O33" s="8">
        <f t="shared" si="18"/>
        <v>214.67</v>
      </c>
      <c r="P33" s="4">
        <v>2</v>
      </c>
      <c r="Q33" s="5" t="s">
        <v>5</v>
      </c>
      <c r="R33" s="4">
        <v>30</v>
      </c>
      <c r="S33" s="40">
        <v>5.3</v>
      </c>
    </row>
    <row r="34" spans="2:32" ht="19.5" customHeight="1" thickBot="1" x14ac:dyDescent="0.35">
      <c r="B34" s="73" t="s">
        <v>51</v>
      </c>
      <c r="C34" s="83" t="s">
        <v>74</v>
      </c>
      <c r="D34" s="6">
        <v>3550</v>
      </c>
      <c r="E34" s="6">
        <v>6.3</v>
      </c>
      <c r="F34" s="12">
        <v>37</v>
      </c>
      <c r="G34" s="7">
        <f t="shared" si="20"/>
        <v>37</v>
      </c>
      <c r="H34" s="77">
        <v>2</v>
      </c>
      <c r="I34" s="39">
        <f t="shared" si="19"/>
        <v>233.1</v>
      </c>
      <c r="J34" s="7">
        <f t="shared" si="14"/>
        <v>233.1</v>
      </c>
      <c r="K34" s="77">
        <f t="shared" si="14"/>
        <v>12.6</v>
      </c>
      <c r="L34" s="37">
        <f t="shared" si="15"/>
        <v>466.2</v>
      </c>
      <c r="M34" s="35">
        <f t="shared" si="16"/>
        <v>466.2</v>
      </c>
      <c r="N34" s="7">
        <f t="shared" si="17"/>
        <v>220.63</v>
      </c>
      <c r="O34" s="9">
        <f t="shared" si="18"/>
        <v>220.63</v>
      </c>
      <c r="P34" s="7">
        <v>2</v>
      </c>
      <c r="Q34" s="13" t="s">
        <v>5</v>
      </c>
      <c r="R34" s="7">
        <v>30</v>
      </c>
      <c r="S34" s="41">
        <v>5.3</v>
      </c>
      <c r="T34" s="1"/>
      <c r="U34" s="15"/>
      <c r="V34" s="15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2:32" ht="15.75" customHeight="1" thickBot="1" x14ac:dyDescent="0.3">
      <c r="B35" s="2"/>
      <c r="C35" s="8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2"/>
      <c r="U35" s="16"/>
      <c r="V35" s="16"/>
      <c r="W35" s="2"/>
    </row>
    <row r="36" spans="2:32" ht="15.75" customHeight="1" x14ac:dyDescent="0.3">
      <c r="B36" s="143" t="s">
        <v>33</v>
      </c>
      <c r="C36" s="165" t="s">
        <v>64</v>
      </c>
      <c r="D36" s="54"/>
      <c r="E36" s="54"/>
      <c r="F36" s="145" t="s">
        <v>26</v>
      </c>
      <c r="G36" s="146"/>
      <c r="H36" s="147"/>
      <c r="I36" s="145" t="s">
        <v>23</v>
      </c>
      <c r="J36" s="146"/>
      <c r="K36" s="147"/>
      <c r="L36" s="145" t="s">
        <v>19</v>
      </c>
      <c r="M36" s="146"/>
      <c r="N36" s="146"/>
      <c r="O36" s="147"/>
      <c r="P36" s="54"/>
      <c r="Q36" s="54"/>
      <c r="R36" s="54"/>
      <c r="S36" s="55"/>
    </row>
    <row r="37" spans="2:32" ht="15.75" customHeight="1" thickBot="1" x14ac:dyDescent="0.35">
      <c r="B37" s="144"/>
      <c r="C37" s="166"/>
      <c r="D37" s="56" t="s">
        <v>1</v>
      </c>
      <c r="E37" s="56" t="s">
        <v>2</v>
      </c>
      <c r="F37" s="57" t="s">
        <v>24</v>
      </c>
      <c r="G37" s="56" t="s">
        <v>25</v>
      </c>
      <c r="H37" s="58" t="s">
        <v>27</v>
      </c>
      <c r="I37" s="57" t="s">
        <v>24</v>
      </c>
      <c r="J37" s="56" t="s">
        <v>25</v>
      </c>
      <c r="K37" s="58" t="s">
        <v>27</v>
      </c>
      <c r="L37" s="57" t="s">
        <v>28</v>
      </c>
      <c r="M37" s="56" t="s">
        <v>29</v>
      </c>
      <c r="N37" s="59" t="s">
        <v>30</v>
      </c>
      <c r="O37" s="58" t="s">
        <v>31</v>
      </c>
      <c r="P37" s="56" t="s">
        <v>20</v>
      </c>
      <c r="Q37" s="56" t="s">
        <v>3</v>
      </c>
      <c r="R37" s="56" t="s">
        <v>21</v>
      </c>
      <c r="S37" s="58" t="s">
        <v>22</v>
      </c>
    </row>
    <row r="38" spans="2:32" ht="19.5" customHeight="1" x14ac:dyDescent="0.3">
      <c r="B38" s="60" t="s">
        <v>14</v>
      </c>
      <c r="C38" s="166"/>
      <c r="D38" s="61">
        <v>3000</v>
      </c>
      <c r="E38" s="61">
        <v>5</v>
      </c>
      <c r="F38" s="62">
        <v>16</v>
      </c>
      <c r="G38" s="61">
        <v>16</v>
      </c>
      <c r="H38" s="63"/>
      <c r="I38" s="64">
        <f>$E38*F38</f>
        <v>80</v>
      </c>
      <c r="J38" s="61">
        <f t="shared" ref="J38:K45" si="21">$E38*G38</f>
        <v>80</v>
      </c>
      <c r="K38" s="63"/>
      <c r="L38" s="70">
        <f t="shared" ref="L38:L45" si="22">P38*I38</f>
        <v>320</v>
      </c>
      <c r="M38" s="61">
        <f t="shared" ref="M38:M45" si="23">P38*J38</f>
        <v>320</v>
      </c>
      <c r="N38" s="61">
        <f t="shared" ref="N38:N45" si="24">ROUND((((F38*R38)/((R38/E38)+S38))*P38), 2)</f>
        <v>154.29</v>
      </c>
      <c r="O38" s="63">
        <f t="shared" ref="O38:O45" si="25">ROUND((((G38*R38)/((R38/E38)+S38))*P38), 2)</f>
        <v>154.29</v>
      </c>
      <c r="P38" s="61">
        <v>4</v>
      </c>
      <c r="Q38" s="61" t="s">
        <v>5</v>
      </c>
      <c r="R38" s="61">
        <v>27</v>
      </c>
      <c r="S38" s="63">
        <v>5.8</v>
      </c>
    </row>
    <row r="39" spans="2:32" ht="19.5" customHeight="1" thickBot="1" x14ac:dyDescent="0.35">
      <c r="B39" s="65" t="s">
        <v>15</v>
      </c>
      <c r="C39" s="167"/>
      <c r="D39" s="66">
        <v>3000</v>
      </c>
      <c r="E39" s="66">
        <v>4</v>
      </c>
      <c r="F39" s="67">
        <v>22</v>
      </c>
      <c r="G39" s="66">
        <v>22</v>
      </c>
      <c r="H39" s="68"/>
      <c r="I39" s="69">
        <f t="shared" ref="I39:I45" si="26">$E39*F39</f>
        <v>88</v>
      </c>
      <c r="J39" s="66">
        <f t="shared" si="21"/>
        <v>88</v>
      </c>
      <c r="K39" s="68"/>
      <c r="L39" s="71">
        <f t="shared" si="22"/>
        <v>352</v>
      </c>
      <c r="M39" s="66">
        <f t="shared" si="23"/>
        <v>352</v>
      </c>
      <c r="N39" s="66">
        <f t="shared" si="24"/>
        <v>166.04</v>
      </c>
      <c r="O39" s="68">
        <f t="shared" si="25"/>
        <v>166.04</v>
      </c>
      <c r="P39" s="66">
        <v>4</v>
      </c>
      <c r="Q39" s="66" t="s">
        <v>7</v>
      </c>
      <c r="R39" s="66">
        <v>25</v>
      </c>
      <c r="S39" s="68">
        <v>7</v>
      </c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pans="2:32" ht="19.5" customHeight="1" x14ac:dyDescent="0.3">
      <c r="B40" s="72" t="s">
        <v>52</v>
      </c>
      <c r="C40" s="82" t="s">
        <v>69</v>
      </c>
      <c r="D40" s="3">
        <v>3300</v>
      </c>
      <c r="E40" s="3">
        <v>5</v>
      </c>
      <c r="F40" s="11">
        <v>22</v>
      </c>
      <c r="G40" s="4">
        <f>F40</f>
        <v>22</v>
      </c>
      <c r="H40" s="76">
        <v>1</v>
      </c>
      <c r="I40" s="38">
        <f t="shared" si="26"/>
        <v>110</v>
      </c>
      <c r="J40" s="4">
        <f t="shared" si="21"/>
        <v>110</v>
      </c>
      <c r="K40" s="76">
        <f t="shared" si="21"/>
        <v>5</v>
      </c>
      <c r="L40" s="36">
        <f t="shared" si="22"/>
        <v>220</v>
      </c>
      <c r="M40" s="34">
        <f t="shared" si="23"/>
        <v>220</v>
      </c>
      <c r="N40" s="4">
        <f t="shared" si="24"/>
        <v>107.32</v>
      </c>
      <c r="O40" s="8">
        <f t="shared" si="25"/>
        <v>107.32</v>
      </c>
      <c r="P40" s="4">
        <v>2</v>
      </c>
      <c r="Q40" s="5" t="s">
        <v>5</v>
      </c>
      <c r="R40" s="4">
        <v>30</v>
      </c>
      <c r="S40" s="40">
        <v>6.3</v>
      </c>
    </row>
    <row r="41" spans="2:32" ht="19.5" customHeight="1" x14ac:dyDescent="0.3">
      <c r="B41" s="72" t="s">
        <v>53</v>
      </c>
      <c r="C41" s="82" t="s">
        <v>70</v>
      </c>
      <c r="D41" s="3">
        <v>3400</v>
      </c>
      <c r="E41" s="3">
        <v>5</v>
      </c>
      <c r="F41" s="11">
        <v>25</v>
      </c>
      <c r="G41" s="4">
        <f t="shared" ref="G41:G45" si="27">F41</f>
        <v>25</v>
      </c>
      <c r="H41" s="76">
        <v>1</v>
      </c>
      <c r="I41" s="38">
        <f t="shared" si="26"/>
        <v>125</v>
      </c>
      <c r="J41" s="4">
        <f t="shared" si="21"/>
        <v>125</v>
      </c>
      <c r="K41" s="76">
        <f t="shared" si="21"/>
        <v>5</v>
      </c>
      <c r="L41" s="36">
        <f t="shared" si="22"/>
        <v>250</v>
      </c>
      <c r="M41" s="34">
        <f t="shared" si="23"/>
        <v>250</v>
      </c>
      <c r="N41" s="4">
        <f t="shared" si="24"/>
        <v>121.95</v>
      </c>
      <c r="O41" s="8">
        <f t="shared" si="25"/>
        <v>121.95</v>
      </c>
      <c r="P41" s="4">
        <v>2</v>
      </c>
      <c r="Q41" s="5" t="s">
        <v>5</v>
      </c>
      <c r="R41" s="4">
        <v>30</v>
      </c>
      <c r="S41" s="40">
        <v>6.3</v>
      </c>
    </row>
    <row r="42" spans="2:32" ht="19.5" customHeight="1" x14ac:dyDescent="0.3">
      <c r="B42" s="72" t="s">
        <v>54</v>
      </c>
      <c r="C42" s="82" t="s">
        <v>71</v>
      </c>
      <c r="D42" s="3">
        <v>3500</v>
      </c>
      <c r="E42" s="3">
        <v>5</v>
      </c>
      <c r="F42" s="11">
        <v>28</v>
      </c>
      <c r="G42" s="4">
        <f t="shared" si="27"/>
        <v>28</v>
      </c>
      <c r="H42" s="76">
        <v>1</v>
      </c>
      <c r="I42" s="38">
        <f t="shared" si="26"/>
        <v>140</v>
      </c>
      <c r="J42" s="4">
        <f t="shared" si="21"/>
        <v>140</v>
      </c>
      <c r="K42" s="76">
        <f t="shared" si="21"/>
        <v>5</v>
      </c>
      <c r="L42" s="36">
        <f t="shared" si="22"/>
        <v>280</v>
      </c>
      <c r="M42" s="34">
        <f t="shared" si="23"/>
        <v>280</v>
      </c>
      <c r="N42" s="4">
        <f t="shared" si="24"/>
        <v>136.59</v>
      </c>
      <c r="O42" s="8">
        <f t="shared" si="25"/>
        <v>136.59</v>
      </c>
      <c r="P42" s="4">
        <v>2</v>
      </c>
      <c r="Q42" s="5" t="s">
        <v>5</v>
      </c>
      <c r="R42" s="4">
        <v>30</v>
      </c>
      <c r="S42" s="40">
        <v>6.3</v>
      </c>
    </row>
    <row r="43" spans="2:32" ht="19.5" customHeight="1" x14ac:dyDescent="0.3">
      <c r="B43" s="72" t="s">
        <v>55</v>
      </c>
      <c r="C43" s="82" t="s">
        <v>72</v>
      </c>
      <c r="D43" s="3">
        <v>3350</v>
      </c>
      <c r="E43" s="3">
        <v>5</v>
      </c>
      <c r="F43" s="11">
        <v>34</v>
      </c>
      <c r="G43" s="4">
        <f t="shared" si="27"/>
        <v>34</v>
      </c>
      <c r="H43" s="76">
        <v>2</v>
      </c>
      <c r="I43" s="38">
        <f t="shared" si="26"/>
        <v>170</v>
      </c>
      <c r="J43" s="4">
        <f t="shared" si="21"/>
        <v>170</v>
      </c>
      <c r="K43" s="76">
        <f t="shared" si="21"/>
        <v>10</v>
      </c>
      <c r="L43" s="36">
        <f t="shared" si="22"/>
        <v>340</v>
      </c>
      <c r="M43" s="34">
        <f t="shared" si="23"/>
        <v>340</v>
      </c>
      <c r="N43" s="4">
        <f t="shared" si="24"/>
        <v>165.85</v>
      </c>
      <c r="O43" s="8">
        <f t="shared" si="25"/>
        <v>165.85</v>
      </c>
      <c r="P43" s="4">
        <v>2</v>
      </c>
      <c r="Q43" s="5" t="s">
        <v>7</v>
      </c>
      <c r="R43" s="4">
        <v>30</v>
      </c>
      <c r="S43" s="40">
        <v>6.3</v>
      </c>
    </row>
    <row r="44" spans="2:32" ht="19.5" customHeight="1" x14ac:dyDescent="0.3">
      <c r="B44" s="72" t="s">
        <v>56</v>
      </c>
      <c r="C44" s="82" t="s">
        <v>73</v>
      </c>
      <c r="D44" s="3">
        <v>3450</v>
      </c>
      <c r="E44" s="3">
        <v>5</v>
      </c>
      <c r="F44" s="11">
        <v>35</v>
      </c>
      <c r="G44" s="4">
        <f t="shared" si="27"/>
        <v>35</v>
      </c>
      <c r="H44" s="76">
        <v>2</v>
      </c>
      <c r="I44" s="38">
        <f t="shared" si="26"/>
        <v>175</v>
      </c>
      <c r="J44" s="4">
        <f t="shared" si="21"/>
        <v>175</v>
      </c>
      <c r="K44" s="76">
        <f t="shared" si="21"/>
        <v>10</v>
      </c>
      <c r="L44" s="36">
        <f t="shared" si="22"/>
        <v>350</v>
      </c>
      <c r="M44" s="34">
        <f t="shared" si="23"/>
        <v>350</v>
      </c>
      <c r="N44" s="4">
        <f t="shared" si="24"/>
        <v>170.73</v>
      </c>
      <c r="O44" s="8">
        <f t="shared" si="25"/>
        <v>170.73</v>
      </c>
      <c r="P44" s="4">
        <v>2</v>
      </c>
      <c r="Q44" s="5" t="s">
        <v>7</v>
      </c>
      <c r="R44" s="4">
        <v>30</v>
      </c>
      <c r="S44" s="40">
        <v>6.3</v>
      </c>
    </row>
    <row r="45" spans="2:32" ht="19.5" customHeight="1" thickBot="1" x14ac:dyDescent="0.35">
      <c r="B45" s="73" t="s">
        <v>57</v>
      </c>
      <c r="C45" s="83" t="s">
        <v>74</v>
      </c>
      <c r="D45" s="6">
        <v>3550</v>
      </c>
      <c r="E45" s="6">
        <v>5</v>
      </c>
      <c r="F45" s="12">
        <v>36</v>
      </c>
      <c r="G45" s="7">
        <f t="shared" si="27"/>
        <v>36</v>
      </c>
      <c r="H45" s="77">
        <v>2</v>
      </c>
      <c r="I45" s="39">
        <f t="shared" si="26"/>
        <v>180</v>
      </c>
      <c r="J45" s="7">
        <f t="shared" si="21"/>
        <v>180</v>
      </c>
      <c r="K45" s="77">
        <f t="shared" si="21"/>
        <v>10</v>
      </c>
      <c r="L45" s="37">
        <f t="shared" si="22"/>
        <v>360</v>
      </c>
      <c r="M45" s="35">
        <f t="shared" si="23"/>
        <v>360</v>
      </c>
      <c r="N45" s="7">
        <f t="shared" si="24"/>
        <v>175.61</v>
      </c>
      <c r="O45" s="9">
        <f t="shared" si="25"/>
        <v>175.61</v>
      </c>
      <c r="P45" s="7">
        <v>2</v>
      </c>
      <c r="Q45" s="13" t="s">
        <v>7</v>
      </c>
      <c r="R45" s="7">
        <v>30</v>
      </c>
      <c r="S45" s="41">
        <v>6.3</v>
      </c>
      <c r="T45" s="1"/>
      <c r="U45" s="15"/>
      <c r="V45" s="15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spans="2:32" ht="15.75" customHeight="1" thickBot="1" x14ac:dyDescent="0.3">
      <c r="B46" s="2"/>
      <c r="C46" s="8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2"/>
      <c r="U46" s="16"/>
      <c r="V46" s="16"/>
      <c r="W46" s="2"/>
    </row>
    <row r="47" spans="2:32" ht="15.75" customHeight="1" x14ac:dyDescent="0.3">
      <c r="B47" s="148" t="s">
        <v>16</v>
      </c>
      <c r="C47" s="159" t="s">
        <v>64</v>
      </c>
      <c r="D47" s="42"/>
      <c r="E47" s="42"/>
      <c r="F47" s="150" t="s">
        <v>26</v>
      </c>
      <c r="G47" s="151"/>
      <c r="H47" s="152"/>
      <c r="I47" s="150" t="s">
        <v>23</v>
      </c>
      <c r="J47" s="151"/>
      <c r="K47" s="152"/>
      <c r="L47" s="150" t="s">
        <v>19</v>
      </c>
      <c r="M47" s="151"/>
      <c r="N47" s="151"/>
      <c r="O47" s="152"/>
      <c r="P47" s="42"/>
      <c r="Q47" s="42"/>
      <c r="R47" s="42"/>
      <c r="S47" s="43"/>
    </row>
    <row r="48" spans="2:32" ht="15.75" customHeight="1" thickBot="1" x14ac:dyDescent="0.35">
      <c r="B48" s="149"/>
      <c r="C48" s="160"/>
      <c r="D48" s="44" t="s">
        <v>1</v>
      </c>
      <c r="E48" s="44" t="s">
        <v>2</v>
      </c>
      <c r="F48" s="45" t="s">
        <v>24</v>
      </c>
      <c r="G48" s="44" t="s">
        <v>25</v>
      </c>
      <c r="H48" s="46" t="s">
        <v>27</v>
      </c>
      <c r="I48" s="45" t="s">
        <v>24</v>
      </c>
      <c r="J48" s="44" t="s">
        <v>25</v>
      </c>
      <c r="K48" s="46" t="s">
        <v>27</v>
      </c>
      <c r="L48" s="45" t="s">
        <v>28</v>
      </c>
      <c r="M48" s="44" t="s">
        <v>29</v>
      </c>
      <c r="N48" s="47" t="s">
        <v>30</v>
      </c>
      <c r="O48" s="46" t="s">
        <v>31</v>
      </c>
      <c r="P48" s="44" t="s">
        <v>20</v>
      </c>
      <c r="Q48" s="44" t="s">
        <v>3</v>
      </c>
      <c r="R48" s="44" t="s">
        <v>21</v>
      </c>
      <c r="S48" s="46" t="s">
        <v>22</v>
      </c>
    </row>
    <row r="49" spans="2:32" ht="19.5" customHeight="1" x14ac:dyDescent="0.3">
      <c r="B49" s="60" t="s">
        <v>17</v>
      </c>
      <c r="C49" s="160"/>
      <c r="D49" s="61">
        <v>4000</v>
      </c>
      <c r="E49" s="61">
        <v>1.5</v>
      </c>
      <c r="F49" s="62">
        <v>30</v>
      </c>
      <c r="G49" s="61">
        <v>33</v>
      </c>
      <c r="H49" s="63"/>
      <c r="I49" s="64">
        <f>$E49*F49</f>
        <v>45</v>
      </c>
      <c r="J49" s="61">
        <f t="shared" ref="J49:K56" si="28">$E49*G49</f>
        <v>49.5</v>
      </c>
      <c r="K49" s="63"/>
      <c r="L49" s="70">
        <f t="shared" ref="L49:L56" si="29">P49*I49</f>
        <v>90</v>
      </c>
      <c r="M49" s="61">
        <f t="shared" ref="M49:M56" si="30">P49*J49</f>
        <v>99</v>
      </c>
      <c r="N49" s="61">
        <f t="shared" ref="N49:N56" si="31">ROUND((((F49*R49)/((R49/E49)+S49))*P49), 2)</f>
        <v>18.95</v>
      </c>
      <c r="O49" s="63">
        <f t="shared" ref="O49:O56" si="32">ROUND((((G49*R49)/((R49/E49)+S49))*P49), 2)</f>
        <v>20.84</v>
      </c>
      <c r="P49" s="61">
        <v>2</v>
      </c>
      <c r="Q49" s="61" t="s">
        <v>12</v>
      </c>
      <c r="R49" s="61">
        <v>8</v>
      </c>
      <c r="S49" s="63">
        <v>20</v>
      </c>
    </row>
    <row r="50" spans="2:32" ht="19.5" customHeight="1" thickBot="1" x14ac:dyDescent="0.35">
      <c r="B50" s="65" t="s">
        <v>18</v>
      </c>
      <c r="C50" s="161"/>
      <c r="D50" s="66">
        <v>4000</v>
      </c>
      <c r="E50" s="66">
        <v>1</v>
      </c>
      <c r="F50" s="67">
        <v>264</v>
      </c>
      <c r="G50" s="66">
        <v>264</v>
      </c>
      <c r="H50" s="68"/>
      <c r="I50" s="69">
        <f t="shared" ref="I50:I56" si="33">$E50*F50</f>
        <v>264</v>
      </c>
      <c r="J50" s="66">
        <f t="shared" si="28"/>
        <v>264</v>
      </c>
      <c r="K50" s="68"/>
      <c r="L50" s="71">
        <f t="shared" si="29"/>
        <v>792</v>
      </c>
      <c r="M50" s="66">
        <f t="shared" si="30"/>
        <v>792</v>
      </c>
      <c r="N50" s="66">
        <f t="shared" si="31"/>
        <v>72</v>
      </c>
      <c r="O50" s="68">
        <f t="shared" si="32"/>
        <v>72</v>
      </c>
      <c r="P50" s="66">
        <v>3</v>
      </c>
      <c r="Q50" s="66" t="s">
        <v>7</v>
      </c>
      <c r="R50" s="66">
        <v>2</v>
      </c>
      <c r="S50" s="68">
        <v>20</v>
      </c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2:32" ht="19.5" customHeight="1" x14ac:dyDescent="0.3">
      <c r="B51" s="72" t="s">
        <v>58</v>
      </c>
      <c r="C51" s="82" t="s">
        <v>69</v>
      </c>
      <c r="D51" s="3">
        <v>4200</v>
      </c>
      <c r="E51" s="3">
        <v>1</v>
      </c>
      <c r="F51" s="11">
        <v>300</v>
      </c>
      <c r="G51" s="4">
        <f>ROUNDUP(F51/2,0)</f>
        <v>150</v>
      </c>
      <c r="H51" s="76">
        <v>2</v>
      </c>
      <c r="I51" s="38">
        <f t="shared" si="33"/>
        <v>300</v>
      </c>
      <c r="J51" s="4">
        <f t="shared" si="28"/>
        <v>150</v>
      </c>
      <c r="K51" s="76">
        <f t="shared" si="28"/>
        <v>2</v>
      </c>
      <c r="L51" s="36">
        <f t="shared" si="29"/>
        <v>300</v>
      </c>
      <c r="M51" s="4">
        <f t="shared" si="30"/>
        <v>150</v>
      </c>
      <c r="N51" s="4">
        <f t="shared" si="31"/>
        <v>60</v>
      </c>
      <c r="O51" s="8">
        <f t="shared" si="32"/>
        <v>30</v>
      </c>
      <c r="P51" s="4">
        <v>1</v>
      </c>
      <c r="Q51" s="5" t="s">
        <v>5</v>
      </c>
      <c r="R51" s="4">
        <v>5</v>
      </c>
      <c r="S51" s="40">
        <v>20</v>
      </c>
    </row>
    <row r="52" spans="2:32" ht="19.5" customHeight="1" x14ac:dyDescent="0.3">
      <c r="B52" s="72" t="s">
        <v>59</v>
      </c>
      <c r="C52" s="82" t="s">
        <v>70</v>
      </c>
      <c r="D52" s="3">
        <v>4300</v>
      </c>
      <c r="E52" s="3">
        <v>1</v>
      </c>
      <c r="F52" s="11">
        <v>395</v>
      </c>
      <c r="G52" s="4">
        <f t="shared" ref="G52:G56" si="34">ROUNDUP(F52/2,0)</f>
        <v>198</v>
      </c>
      <c r="H52" s="76">
        <v>2</v>
      </c>
      <c r="I52" s="38">
        <f t="shared" si="33"/>
        <v>395</v>
      </c>
      <c r="J52" s="4">
        <f t="shared" si="28"/>
        <v>198</v>
      </c>
      <c r="K52" s="76">
        <f t="shared" si="28"/>
        <v>2</v>
      </c>
      <c r="L52" s="36">
        <f t="shared" si="29"/>
        <v>395</v>
      </c>
      <c r="M52" s="4">
        <f t="shared" si="30"/>
        <v>198</v>
      </c>
      <c r="N52" s="4">
        <f t="shared" si="31"/>
        <v>79</v>
      </c>
      <c r="O52" s="8">
        <f t="shared" si="32"/>
        <v>39.6</v>
      </c>
      <c r="P52" s="4">
        <v>1</v>
      </c>
      <c r="Q52" s="5" t="s">
        <v>5</v>
      </c>
      <c r="R52" s="4">
        <v>5</v>
      </c>
      <c r="S52" s="40">
        <v>20</v>
      </c>
    </row>
    <row r="53" spans="2:32" ht="19.5" customHeight="1" x14ac:dyDescent="0.3">
      <c r="B53" s="72" t="s">
        <v>60</v>
      </c>
      <c r="C53" s="82" t="s">
        <v>71</v>
      </c>
      <c r="D53" s="3">
        <v>4400</v>
      </c>
      <c r="E53" s="3">
        <v>1</v>
      </c>
      <c r="F53" s="11">
        <v>500</v>
      </c>
      <c r="G53" s="4">
        <f t="shared" si="34"/>
        <v>250</v>
      </c>
      <c r="H53" s="76">
        <v>2</v>
      </c>
      <c r="I53" s="38">
        <f t="shared" si="33"/>
        <v>500</v>
      </c>
      <c r="J53" s="4">
        <f t="shared" si="28"/>
        <v>250</v>
      </c>
      <c r="K53" s="76">
        <f t="shared" si="28"/>
        <v>2</v>
      </c>
      <c r="L53" s="36">
        <f t="shared" si="29"/>
        <v>500</v>
      </c>
      <c r="M53" s="4">
        <f t="shared" si="30"/>
        <v>250</v>
      </c>
      <c r="N53" s="4">
        <f t="shared" si="31"/>
        <v>100</v>
      </c>
      <c r="O53" s="8">
        <f t="shared" si="32"/>
        <v>50</v>
      </c>
      <c r="P53" s="4">
        <v>1</v>
      </c>
      <c r="Q53" s="5" t="s">
        <v>5</v>
      </c>
      <c r="R53" s="4">
        <v>5</v>
      </c>
      <c r="S53" s="40">
        <v>20</v>
      </c>
    </row>
    <row r="54" spans="2:32" ht="19.5" customHeight="1" x14ac:dyDescent="0.3">
      <c r="B54" s="72" t="s">
        <v>61</v>
      </c>
      <c r="C54" s="82" t="s">
        <v>72</v>
      </c>
      <c r="D54" s="3">
        <v>4250</v>
      </c>
      <c r="E54" s="3">
        <v>1</v>
      </c>
      <c r="F54" s="11">
        <v>595</v>
      </c>
      <c r="G54" s="4">
        <f t="shared" si="34"/>
        <v>298</v>
      </c>
      <c r="H54" s="76">
        <v>4</v>
      </c>
      <c r="I54" s="38">
        <f t="shared" si="33"/>
        <v>595</v>
      </c>
      <c r="J54" s="4">
        <f t="shared" si="28"/>
        <v>298</v>
      </c>
      <c r="K54" s="76">
        <f t="shared" si="28"/>
        <v>4</v>
      </c>
      <c r="L54" s="36">
        <f t="shared" si="29"/>
        <v>595</v>
      </c>
      <c r="M54" s="4">
        <f t="shared" si="30"/>
        <v>298</v>
      </c>
      <c r="N54" s="4">
        <f t="shared" si="31"/>
        <v>119</v>
      </c>
      <c r="O54" s="8">
        <f t="shared" si="32"/>
        <v>59.6</v>
      </c>
      <c r="P54" s="4">
        <v>1</v>
      </c>
      <c r="Q54" s="5" t="s">
        <v>7</v>
      </c>
      <c r="R54" s="4">
        <v>5</v>
      </c>
      <c r="S54" s="40">
        <v>20</v>
      </c>
    </row>
    <row r="55" spans="2:32" ht="19.5" customHeight="1" x14ac:dyDescent="0.3">
      <c r="B55" s="72" t="s">
        <v>62</v>
      </c>
      <c r="C55" s="82" t="s">
        <v>73</v>
      </c>
      <c r="D55" s="3">
        <v>4350</v>
      </c>
      <c r="E55" s="3">
        <v>1</v>
      </c>
      <c r="F55" s="11">
        <v>700</v>
      </c>
      <c r="G55" s="4">
        <f t="shared" si="34"/>
        <v>350</v>
      </c>
      <c r="H55" s="76">
        <v>4</v>
      </c>
      <c r="I55" s="38">
        <f t="shared" si="33"/>
        <v>700</v>
      </c>
      <c r="J55" s="4">
        <f t="shared" si="28"/>
        <v>350</v>
      </c>
      <c r="K55" s="76">
        <f t="shared" si="28"/>
        <v>4</v>
      </c>
      <c r="L55" s="36">
        <f t="shared" si="29"/>
        <v>700</v>
      </c>
      <c r="M55" s="4">
        <f t="shared" si="30"/>
        <v>350</v>
      </c>
      <c r="N55" s="4">
        <f t="shared" si="31"/>
        <v>140</v>
      </c>
      <c r="O55" s="8">
        <f t="shared" si="32"/>
        <v>70</v>
      </c>
      <c r="P55" s="4">
        <v>1</v>
      </c>
      <c r="Q55" s="5" t="s">
        <v>7</v>
      </c>
      <c r="R55" s="4">
        <v>5</v>
      </c>
      <c r="S55" s="40">
        <v>20</v>
      </c>
    </row>
    <row r="56" spans="2:32" ht="19.5" customHeight="1" thickBot="1" x14ac:dyDescent="0.35">
      <c r="B56" s="73" t="s">
        <v>63</v>
      </c>
      <c r="C56" s="83" t="s">
        <v>74</v>
      </c>
      <c r="D56" s="6">
        <v>4450</v>
      </c>
      <c r="E56" s="6">
        <v>1</v>
      </c>
      <c r="F56" s="12">
        <v>795</v>
      </c>
      <c r="G56" s="7">
        <f t="shared" si="34"/>
        <v>398</v>
      </c>
      <c r="H56" s="77">
        <v>4</v>
      </c>
      <c r="I56" s="39">
        <f t="shared" si="33"/>
        <v>795</v>
      </c>
      <c r="J56" s="7">
        <f t="shared" si="28"/>
        <v>398</v>
      </c>
      <c r="K56" s="77">
        <f t="shared" si="28"/>
        <v>4</v>
      </c>
      <c r="L56" s="37">
        <f t="shared" si="29"/>
        <v>795</v>
      </c>
      <c r="M56" s="7">
        <f t="shared" si="30"/>
        <v>398</v>
      </c>
      <c r="N56" s="7">
        <f t="shared" si="31"/>
        <v>159</v>
      </c>
      <c r="O56" s="9">
        <f t="shared" si="32"/>
        <v>79.599999999999994</v>
      </c>
      <c r="P56" s="7">
        <v>1</v>
      </c>
      <c r="Q56" s="13" t="s">
        <v>7</v>
      </c>
      <c r="R56" s="7">
        <v>5</v>
      </c>
      <c r="S56" s="41">
        <v>20</v>
      </c>
      <c r="T56" s="1"/>
      <c r="U56" s="15"/>
      <c r="V56" s="15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2:32" ht="15.75" customHeight="1" x14ac:dyDescent="0.25">
      <c r="B57" s="2"/>
      <c r="C57" s="8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</row>
    <row r="58" spans="2:32" ht="15.75" customHeight="1" x14ac:dyDescent="0.25">
      <c r="R58" s="4"/>
    </row>
    <row r="59" spans="2:32" ht="15.75" customHeight="1" x14ac:dyDescent="0.3">
      <c r="B59" s="1"/>
      <c r="C59" s="85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1"/>
      <c r="O59" s="30"/>
      <c r="P59" s="30"/>
      <c r="Q59" s="30"/>
      <c r="R59" s="30"/>
      <c r="S59" s="31"/>
    </row>
    <row r="60" spans="2:32" ht="15.75" customHeight="1" x14ac:dyDescent="0.25">
      <c r="B60" s="2"/>
      <c r="C60" s="8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</row>
    <row r="61" spans="2:32" ht="15.75" customHeight="1" x14ac:dyDescent="0.25">
      <c r="B61" s="2"/>
      <c r="C61" s="8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spans="2:32" ht="15.75" customHeight="1" x14ac:dyDescent="0.25">
      <c r="B62" s="2"/>
      <c r="C62" s="8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spans="2:32" ht="15.75" customHeight="1" x14ac:dyDescent="0.25">
      <c r="B63" s="2"/>
      <c r="C63" s="8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</row>
    <row r="65" spans="2:19" ht="15.75" customHeight="1" x14ac:dyDescent="0.3">
      <c r="B65" s="1"/>
      <c r="C65" s="85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1"/>
      <c r="O65" s="30"/>
      <c r="P65" s="30"/>
      <c r="Q65" s="30"/>
      <c r="R65" s="30"/>
      <c r="S65" s="30"/>
    </row>
    <row r="66" spans="2:19" ht="15.75" customHeight="1" x14ac:dyDescent="0.25">
      <c r="B66" s="2"/>
      <c r="C66" s="8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2:19" ht="15.75" customHeight="1" x14ac:dyDescent="0.25">
      <c r="B67" s="2"/>
      <c r="C67" s="8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</row>
  </sheetData>
  <mergeCells count="25">
    <mergeCell ref="B14:B15"/>
    <mergeCell ref="C14:C17"/>
    <mergeCell ref="F14:H14"/>
    <mergeCell ref="I14:K14"/>
    <mergeCell ref="L14:O14"/>
    <mergeCell ref="B3:B4"/>
    <mergeCell ref="C3:C6"/>
    <mergeCell ref="F3:H3"/>
    <mergeCell ref="I3:K3"/>
    <mergeCell ref="L3:O3"/>
    <mergeCell ref="B36:B37"/>
    <mergeCell ref="C36:C39"/>
    <mergeCell ref="F36:H36"/>
    <mergeCell ref="I36:K36"/>
    <mergeCell ref="L36:O36"/>
    <mergeCell ref="B25:B26"/>
    <mergeCell ref="C25:C28"/>
    <mergeCell ref="F25:H25"/>
    <mergeCell ref="I25:K25"/>
    <mergeCell ref="L25:O25"/>
    <mergeCell ref="B47:B48"/>
    <mergeCell ref="C47:C50"/>
    <mergeCell ref="F47:H47"/>
    <mergeCell ref="I47:K47"/>
    <mergeCell ref="L47:O4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E4877-57E8-4E5C-808B-02053D64FE2A}">
  <dimension ref="A1:AH44"/>
  <sheetViews>
    <sheetView showGridLines="0" showRowColHeaders="0" zoomScale="95" zoomScaleNormal="95" workbookViewId="0">
      <selection activeCell="I34" sqref="I34"/>
    </sheetView>
  </sheetViews>
  <sheetFormatPr defaultRowHeight="12.5" x14ac:dyDescent="0.25"/>
  <cols>
    <col min="1" max="1" width="3" customWidth="1"/>
    <col min="2" max="2" width="7.7265625" customWidth="1"/>
    <col min="3" max="3" width="1.08984375" customWidth="1"/>
    <col min="4" max="4" width="30" customWidth="1"/>
    <col min="5" max="5" width="6.1796875" customWidth="1"/>
    <col min="6" max="6" width="9.453125" customWidth="1"/>
    <col min="7" max="7" width="9.36328125" customWidth="1"/>
    <col min="10" max="10" width="6" customWidth="1"/>
    <col min="13" max="13" width="6.7265625" customWidth="1"/>
    <col min="14" max="17" width="11.90625" customWidth="1"/>
    <col min="18" max="18" width="7.81640625" customWidth="1"/>
    <col min="19" max="19" width="6.90625" customWidth="1"/>
    <col min="20" max="20" width="7.7265625" customWidth="1"/>
    <col min="21" max="21" width="7.6328125" customWidth="1"/>
  </cols>
  <sheetData>
    <row r="1" spans="1:34" ht="8" customHeight="1" x14ac:dyDescent="0.25"/>
    <row r="2" spans="1:34" ht="6" customHeight="1" thickBot="1" x14ac:dyDescent="0.3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4" ht="15.75" customHeight="1" x14ac:dyDescent="0.3">
      <c r="A3" s="86"/>
      <c r="B3" s="177" t="s">
        <v>75</v>
      </c>
      <c r="C3" s="86"/>
      <c r="D3" s="135" t="s">
        <v>115</v>
      </c>
      <c r="E3" s="140" t="s">
        <v>65</v>
      </c>
      <c r="F3" s="24"/>
      <c r="G3" s="24"/>
      <c r="H3" s="137" t="s">
        <v>26</v>
      </c>
      <c r="I3" s="138"/>
      <c r="J3" s="139"/>
      <c r="K3" s="137" t="s">
        <v>23</v>
      </c>
      <c r="L3" s="138"/>
      <c r="M3" s="139"/>
      <c r="N3" s="137" t="s">
        <v>19</v>
      </c>
      <c r="O3" s="138"/>
      <c r="P3" s="138"/>
      <c r="Q3" s="139"/>
      <c r="R3" s="24"/>
      <c r="S3" s="24"/>
      <c r="T3" s="24"/>
      <c r="U3" s="25"/>
      <c r="V3" s="86"/>
      <c r="W3" s="86"/>
      <c r="X3" s="86"/>
      <c r="Y3" s="86"/>
      <c r="Z3" s="86"/>
      <c r="AA3" s="86"/>
      <c r="AB3" s="86"/>
      <c r="AC3" s="86"/>
      <c r="AD3" s="86"/>
    </row>
    <row r="4" spans="1:34" ht="13.5" customHeight="1" thickBot="1" x14ac:dyDescent="0.35">
      <c r="A4" s="86"/>
      <c r="B4" s="177"/>
      <c r="C4" s="86"/>
      <c r="D4" s="136"/>
      <c r="E4" s="141"/>
      <c r="F4" s="26" t="s">
        <v>1</v>
      </c>
      <c r="G4" s="26" t="s">
        <v>2</v>
      </c>
      <c r="H4" s="27" t="s">
        <v>24</v>
      </c>
      <c r="I4" s="26" t="s">
        <v>25</v>
      </c>
      <c r="J4" s="28" t="s">
        <v>27</v>
      </c>
      <c r="K4" s="27" t="s">
        <v>24</v>
      </c>
      <c r="L4" s="26" t="s">
        <v>25</v>
      </c>
      <c r="M4" s="28" t="s">
        <v>27</v>
      </c>
      <c r="N4" s="27" t="s">
        <v>28</v>
      </c>
      <c r="O4" s="26" t="s">
        <v>29</v>
      </c>
      <c r="P4" s="29" t="s">
        <v>30</v>
      </c>
      <c r="Q4" s="28" t="s">
        <v>31</v>
      </c>
      <c r="R4" s="26" t="s">
        <v>20</v>
      </c>
      <c r="S4" s="26" t="s">
        <v>3</v>
      </c>
      <c r="T4" s="26" t="s">
        <v>21</v>
      </c>
      <c r="U4" s="28" t="s">
        <v>22</v>
      </c>
      <c r="V4" s="87"/>
      <c r="W4" s="87"/>
      <c r="X4" s="87"/>
      <c r="Y4" s="87"/>
      <c r="Z4" s="87"/>
      <c r="AA4" s="87"/>
      <c r="AB4" s="87"/>
      <c r="AC4" s="87"/>
      <c r="AD4" s="87"/>
      <c r="AE4" s="1"/>
      <c r="AF4" s="1"/>
      <c r="AG4" s="1"/>
      <c r="AH4" s="1"/>
    </row>
    <row r="5" spans="1:34" ht="19.5" customHeight="1" x14ac:dyDescent="0.3">
      <c r="A5" s="86"/>
      <c r="B5" s="177"/>
      <c r="C5" s="86"/>
      <c r="D5" s="60" t="s">
        <v>4</v>
      </c>
      <c r="E5" s="141"/>
      <c r="F5" s="61">
        <v>800</v>
      </c>
      <c r="G5" s="61">
        <v>7.5</v>
      </c>
      <c r="H5" s="62">
        <v>18</v>
      </c>
      <c r="I5" s="61">
        <v>5</v>
      </c>
      <c r="J5" s="63"/>
      <c r="K5" s="64">
        <f>$G5*H5</f>
        <v>135</v>
      </c>
      <c r="L5" s="61">
        <f t="shared" ref="L5:M12" si="0">$G5*I5</f>
        <v>37.5</v>
      </c>
      <c r="M5" s="63"/>
      <c r="N5" s="70">
        <f t="shared" ref="N5:N12" si="1">R5*K5</f>
        <v>810</v>
      </c>
      <c r="O5" s="61">
        <f t="shared" ref="O5:O12" si="2">R5*L5</f>
        <v>225</v>
      </c>
      <c r="P5" s="61">
        <f t="shared" ref="P5:P12" si="3">ROUND((((H5*T5)/((T5/G5)+U5))*R5), 2)</f>
        <v>336.62</v>
      </c>
      <c r="Q5" s="63">
        <f t="shared" ref="Q5:Q12" si="4">ROUND((((I5*T5)/((T5/G5)+U5))*R5), 2)</f>
        <v>93.51</v>
      </c>
      <c r="R5" s="61">
        <v>6</v>
      </c>
      <c r="S5" s="61" t="s">
        <v>5</v>
      </c>
      <c r="T5" s="61">
        <v>40</v>
      </c>
      <c r="U5" s="63">
        <v>7.5</v>
      </c>
      <c r="V5" s="86"/>
      <c r="W5" s="86"/>
      <c r="X5" s="86"/>
      <c r="Y5" s="86"/>
      <c r="Z5" s="86"/>
      <c r="AA5" s="86"/>
      <c r="AB5" s="86"/>
      <c r="AC5" s="86"/>
      <c r="AD5" s="86"/>
    </row>
    <row r="6" spans="1:34" ht="19.5" customHeight="1" thickBot="1" x14ac:dyDescent="0.35">
      <c r="A6" s="86"/>
      <c r="B6" s="177"/>
      <c r="C6" s="86"/>
      <c r="D6" s="65" t="s">
        <v>6</v>
      </c>
      <c r="E6" s="142"/>
      <c r="F6" s="66">
        <v>1250</v>
      </c>
      <c r="G6" s="66">
        <v>4</v>
      </c>
      <c r="H6" s="67">
        <v>37</v>
      </c>
      <c r="I6" s="66">
        <v>11</v>
      </c>
      <c r="J6" s="68"/>
      <c r="K6" s="69">
        <f t="shared" ref="K6:K12" si="5">$G6*H6</f>
        <v>148</v>
      </c>
      <c r="L6" s="66">
        <f t="shared" si="0"/>
        <v>44</v>
      </c>
      <c r="M6" s="68"/>
      <c r="N6" s="71">
        <f t="shared" si="1"/>
        <v>592</v>
      </c>
      <c r="O6" s="66">
        <f t="shared" si="2"/>
        <v>176</v>
      </c>
      <c r="P6" s="66">
        <f t="shared" si="3"/>
        <v>338.29</v>
      </c>
      <c r="Q6" s="68">
        <f t="shared" si="4"/>
        <v>100.57</v>
      </c>
      <c r="R6" s="66">
        <v>4</v>
      </c>
      <c r="S6" s="66" t="s">
        <v>5</v>
      </c>
      <c r="T6" s="66">
        <v>40</v>
      </c>
      <c r="U6" s="68">
        <v>7.5</v>
      </c>
      <c r="V6" s="86"/>
      <c r="W6" s="86"/>
      <c r="X6" s="86"/>
      <c r="Y6" s="86"/>
      <c r="Z6" s="86"/>
      <c r="AA6" s="86"/>
      <c r="AB6" s="86"/>
      <c r="AC6" s="86"/>
      <c r="AD6" s="86"/>
    </row>
    <row r="7" spans="1:34" ht="19.5" customHeight="1" x14ac:dyDescent="0.3">
      <c r="A7" s="86"/>
      <c r="B7" s="177"/>
      <c r="C7" s="86"/>
      <c r="D7" s="95" t="s">
        <v>34</v>
      </c>
      <c r="E7" s="96">
        <v>1</v>
      </c>
      <c r="F7" s="97">
        <v>1500</v>
      </c>
      <c r="G7" s="97">
        <v>11</v>
      </c>
      <c r="H7" s="98">
        <v>38</v>
      </c>
      <c r="I7" s="97">
        <f>ROUND($H7*0.25,0)</f>
        <v>10</v>
      </c>
      <c r="J7" s="99">
        <f>ROUND($H7*0.18,0)</f>
        <v>7</v>
      </c>
      <c r="K7" s="100">
        <f t="shared" si="5"/>
        <v>418</v>
      </c>
      <c r="L7" s="101">
        <f t="shared" si="0"/>
        <v>110</v>
      </c>
      <c r="M7" s="99">
        <f t="shared" si="0"/>
        <v>77</v>
      </c>
      <c r="N7" s="36">
        <f t="shared" si="1"/>
        <v>836</v>
      </c>
      <c r="O7" s="101">
        <f t="shared" si="2"/>
        <v>220</v>
      </c>
      <c r="P7" s="34">
        <f t="shared" si="3"/>
        <v>352</v>
      </c>
      <c r="Q7" s="109">
        <f t="shared" si="4"/>
        <v>92.63</v>
      </c>
      <c r="R7" s="101">
        <v>2</v>
      </c>
      <c r="S7" s="110" t="s">
        <v>12</v>
      </c>
      <c r="T7" s="101">
        <v>40</v>
      </c>
      <c r="U7" s="40">
        <v>5</v>
      </c>
      <c r="V7" s="86"/>
      <c r="W7" s="86"/>
      <c r="X7" s="86"/>
      <c r="Y7" s="86"/>
      <c r="Z7" s="86"/>
      <c r="AA7" s="86"/>
      <c r="AB7" s="86"/>
      <c r="AC7" s="86"/>
      <c r="AD7" s="86"/>
    </row>
    <row r="8" spans="1:34" ht="19.5" customHeight="1" x14ac:dyDescent="0.3">
      <c r="A8" s="86"/>
      <c r="B8" s="177"/>
      <c r="C8" s="86"/>
      <c r="D8" s="95" t="s">
        <v>35</v>
      </c>
      <c r="E8" s="96">
        <v>2</v>
      </c>
      <c r="F8" s="97">
        <v>1600</v>
      </c>
      <c r="G8" s="97">
        <v>11</v>
      </c>
      <c r="H8" s="98">
        <v>39</v>
      </c>
      <c r="I8" s="97">
        <f t="shared" ref="I8:I12" si="6">ROUND($H8*0.25,0)</f>
        <v>10</v>
      </c>
      <c r="J8" s="99">
        <f t="shared" ref="J8:J12" si="7">ROUND($H8*0.18,0)</f>
        <v>7</v>
      </c>
      <c r="K8" s="100">
        <f t="shared" si="5"/>
        <v>429</v>
      </c>
      <c r="L8" s="101">
        <f t="shared" si="0"/>
        <v>110</v>
      </c>
      <c r="M8" s="99">
        <f t="shared" si="0"/>
        <v>77</v>
      </c>
      <c r="N8" s="36">
        <f t="shared" si="1"/>
        <v>858</v>
      </c>
      <c r="O8" s="101">
        <f t="shared" si="2"/>
        <v>220</v>
      </c>
      <c r="P8" s="34">
        <f t="shared" si="3"/>
        <v>361.26</v>
      </c>
      <c r="Q8" s="109">
        <f t="shared" si="4"/>
        <v>92.63</v>
      </c>
      <c r="R8" s="101">
        <v>2</v>
      </c>
      <c r="S8" s="110" t="s">
        <v>12</v>
      </c>
      <c r="T8" s="101">
        <v>40</v>
      </c>
      <c r="U8" s="40">
        <v>5</v>
      </c>
      <c r="V8" s="86"/>
      <c r="W8" s="86"/>
      <c r="X8" s="86"/>
      <c r="Y8" s="86"/>
      <c r="Z8" s="86"/>
      <c r="AA8" s="86"/>
      <c r="AB8" s="86"/>
      <c r="AC8" s="86"/>
      <c r="AD8" s="86"/>
    </row>
    <row r="9" spans="1:34" ht="19.5" customHeight="1" x14ac:dyDescent="0.3">
      <c r="A9" s="86"/>
      <c r="B9" s="177"/>
      <c r="C9" s="86"/>
      <c r="D9" s="95" t="s">
        <v>36</v>
      </c>
      <c r="E9" s="96" t="s">
        <v>66</v>
      </c>
      <c r="F9" s="97">
        <v>1700</v>
      </c>
      <c r="G9" s="97">
        <v>11</v>
      </c>
      <c r="H9" s="98">
        <v>40</v>
      </c>
      <c r="I9" s="97">
        <f t="shared" si="6"/>
        <v>10</v>
      </c>
      <c r="J9" s="99">
        <f t="shared" si="7"/>
        <v>7</v>
      </c>
      <c r="K9" s="100">
        <f t="shared" si="5"/>
        <v>440</v>
      </c>
      <c r="L9" s="101">
        <f t="shared" si="0"/>
        <v>110</v>
      </c>
      <c r="M9" s="99">
        <f t="shared" si="0"/>
        <v>77</v>
      </c>
      <c r="N9" s="36">
        <f t="shared" si="1"/>
        <v>880</v>
      </c>
      <c r="O9" s="101">
        <f t="shared" si="2"/>
        <v>220</v>
      </c>
      <c r="P9" s="34">
        <f t="shared" si="3"/>
        <v>370.53</v>
      </c>
      <c r="Q9" s="109">
        <f t="shared" si="4"/>
        <v>92.63</v>
      </c>
      <c r="R9" s="101">
        <v>2</v>
      </c>
      <c r="S9" s="110" t="s">
        <v>12</v>
      </c>
      <c r="T9" s="101">
        <v>40</v>
      </c>
      <c r="U9" s="40">
        <v>5</v>
      </c>
      <c r="V9" s="86"/>
      <c r="W9" s="86"/>
      <c r="X9" s="86"/>
      <c r="Y9" s="86"/>
      <c r="Z9" s="86"/>
      <c r="AA9" s="86"/>
      <c r="AB9" s="86"/>
      <c r="AC9" s="86"/>
      <c r="AD9" s="86"/>
    </row>
    <row r="10" spans="1:34" ht="19.5" customHeight="1" x14ac:dyDescent="0.3">
      <c r="A10" s="86"/>
      <c r="B10" s="177"/>
      <c r="C10" s="86"/>
      <c r="D10" s="95" t="s">
        <v>37</v>
      </c>
      <c r="E10" s="96">
        <v>4</v>
      </c>
      <c r="F10" s="97">
        <v>1550</v>
      </c>
      <c r="G10" s="97">
        <v>11</v>
      </c>
      <c r="H10" s="98">
        <v>41</v>
      </c>
      <c r="I10" s="97">
        <f t="shared" si="6"/>
        <v>10</v>
      </c>
      <c r="J10" s="99">
        <f t="shared" si="7"/>
        <v>7</v>
      </c>
      <c r="K10" s="100">
        <f t="shared" si="5"/>
        <v>451</v>
      </c>
      <c r="L10" s="101">
        <f t="shared" si="0"/>
        <v>110</v>
      </c>
      <c r="M10" s="99">
        <f t="shared" si="0"/>
        <v>77</v>
      </c>
      <c r="N10" s="36">
        <f t="shared" si="1"/>
        <v>902</v>
      </c>
      <c r="O10" s="101">
        <f t="shared" si="2"/>
        <v>220</v>
      </c>
      <c r="P10" s="34">
        <f t="shared" si="3"/>
        <v>379.79</v>
      </c>
      <c r="Q10" s="109">
        <f t="shared" si="4"/>
        <v>92.63</v>
      </c>
      <c r="R10" s="101">
        <v>2</v>
      </c>
      <c r="S10" s="101" t="s">
        <v>5</v>
      </c>
      <c r="T10" s="101">
        <v>40</v>
      </c>
      <c r="U10" s="40">
        <v>5</v>
      </c>
      <c r="V10" s="86"/>
      <c r="W10" s="86"/>
      <c r="X10" s="86"/>
      <c r="Y10" s="86"/>
      <c r="Z10" s="86"/>
      <c r="AA10" s="86"/>
      <c r="AB10" s="86"/>
      <c r="AC10" s="86"/>
      <c r="AD10" s="86"/>
    </row>
    <row r="11" spans="1:34" ht="19.5" customHeight="1" x14ac:dyDescent="0.3">
      <c r="A11" s="86"/>
      <c r="B11" s="177"/>
      <c r="C11" s="86"/>
      <c r="D11" s="95" t="s">
        <v>38</v>
      </c>
      <c r="E11" s="96">
        <v>5</v>
      </c>
      <c r="F11" s="97">
        <v>1650</v>
      </c>
      <c r="G11" s="97">
        <v>11</v>
      </c>
      <c r="H11" s="98">
        <v>43</v>
      </c>
      <c r="I11" s="97">
        <f t="shared" si="6"/>
        <v>11</v>
      </c>
      <c r="J11" s="99">
        <f t="shared" si="7"/>
        <v>8</v>
      </c>
      <c r="K11" s="100">
        <f t="shared" si="5"/>
        <v>473</v>
      </c>
      <c r="L11" s="101">
        <f t="shared" si="0"/>
        <v>121</v>
      </c>
      <c r="M11" s="99">
        <f t="shared" si="0"/>
        <v>88</v>
      </c>
      <c r="N11" s="36">
        <f t="shared" si="1"/>
        <v>946</v>
      </c>
      <c r="O11" s="101">
        <f t="shared" si="2"/>
        <v>242</v>
      </c>
      <c r="P11" s="34">
        <f t="shared" si="3"/>
        <v>398.32</v>
      </c>
      <c r="Q11" s="109">
        <f t="shared" si="4"/>
        <v>101.89</v>
      </c>
      <c r="R11" s="101">
        <v>2</v>
      </c>
      <c r="S11" s="101" t="s">
        <v>5</v>
      </c>
      <c r="T11" s="101">
        <v>40</v>
      </c>
      <c r="U11" s="40">
        <v>5</v>
      </c>
      <c r="V11" s="86"/>
      <c r="W11" s="86"/>
      <c r="X11" s="86"/>
      <c r="Y11" s="86"/>
      <c r="Z11" s="86"/>
      <c r="AA11" s="86"/>
      <c r="AB11" s="86"/>
      <c r="AC11" s="86"/>
      <c r="AD11" s="86"/>
    </row>
    <row r="12" spans="1:34" ht="19.5" customHeight="1" thickBot="1" x14ac:dyDescent="0.35">
      <c r="A12" s="86"/>
      <c r="B12" s="177"/>
      <c r="C12" s="86"/>
      <c r="D12" s="102" t="s">
        <v>39</v>
      </c>
      <c r="E12" s="103" t="s">
        <v>67</v>
      </c>
      <c r="F12" s="104">
        <v>1750</v>
      </c>
      <c r="G12" s="104">
        <v>11</v>
      </c>
      <c r="H12" s="105">
        <v>45</v>
      </c>
      <c r="I12" s="104">
        <f t="shared" si="6"/>
        <v>11</v>
      </c>
      <c r="J12" s="106">
        <f t="shared" si="7"/>
        <v>8</v>
      </c>
      <c r="K12" s="107">
        <f t="shared" si="5"/>
        <v>495</v>
      </c>
      <c r="L12" s="108">
        <f t="shared" si="0"/>
        <v>121</v>
      </c>
      <c r="M12" s="106">
        <f t="shared" si="0"/>
        <v>88</v>
      </c>
      <c r="N12" s="37">
        <f t="shared" si="1"/>
        <v>990</v>
      </c>
      <c r="O12" s="108">
        <f t="shared" si="2"/>
        <v>242</v>
      </c>
      <c r="P12" s="35">
        <f t="shared" si="3"/>
        <v>416.84</v>
      </c>
      <c r="Q12" s="111">
        <f t="shared" si="4"/>
        <v>101.89</v>
      </c>
      <c r="R12" s="108">
        <v>2</v>
      </c>
      <c r="S12" s="108" t="s">
        <v>5</v>
      </c>
      <c r="T12" s="108">
        <v>40</v>
      </c>
      <c r="U12" s="41">
        <v>5</v>
      </c>
      <c r="V12" s="86"/>
      <c r="W12" s="86"/>
      <c r="X12" s="86"/>
      <c r="Y12" s="86"/>
      <c r="Z12" s="86"/>
      <c r="AA12" s="86"/>
      <c r="AB12" s="86"/>
      <c r="AC12" s="86"/>
      <c r="AD12" s="86"/>
    </row>
    <row r="13" spans="1:34" ht="6" customHeight="1" x14ac:dyDescent="0.25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4" s="90" customFormat="1" ht="8" customHeight="1" x14ac:dyDescent="0.25"/>
    <row r="15" spans="1:34" ht="6" customHeight="1" thickBot="1" x14ac:dyDescent="0.3">
      <c r="A15" s="88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</row>
    <row r="16" spans="1:34" ht="13" customHeight="1" x14ac:dyDescent="0.3">
      <c r="A16" s="88"/>
      <c r="B16" s="178" t="s">
        <v>76</v>
      </c>
      <c r="C16" s="88"/>
      <c r="D16" s="135" t="s">
        <v>115</v>
      </c>
      <c r="E16" s="140" t="s">
        <v>65</v>
      </c>
      <c r="F16" s="24"/>
      <c r="G16" s="24"/>
      <c r="H16" s="137" t="s">
        <v>26</v>
      </c>
      <c r="I16" s="138"/>
      <c r="J16" s="139"/>
      <c r="K16" s="137" t="s">
        <v>23</v>
      </c>
      <c r="L16" s="138"/>
      <c r="M16" s="139"/>
      <c r="N16" s="137" t="s">
        <v>19</v>
      </c>
      <c r="O16" s="138"/>
      <c r="P16" s="138"/>
      <c r="Q16" s="139"/>
      <c r="R16" s="24"/>
      <c r="S16" s="24"/>
      <c r="T16" s="24"/>
      <c r="U16" s="25"/>
      <c r="V16" s="88"/>
      <c r="W16" s="88"/>
      <c r="X16" s="88"/>
      <c r="Y16" s="88"/>
      <c r="Z16" s="88"/>
      <c r="AA16" s="88"/>
      <c r="AB16" s="88"/>
      <c r="AC16" s="88"/>
      <c r="AD16" s="88"/>
    </row>
    <row r="17" spans="1:30" ht="13.5" customHeight="1" thickBot="1" x14ac:dyDescent="0.35">
      <c r="A17" s="88"/>
      <c r="B17" s="178"/>
      <c r="C17" s="88"/>
      <c r="D17" s="136"/>
      <c r="E17" s="141"/>
      <c r="F17" s="26" t="s">
        <v>1</v>
      </c>
      <c r="G17" s="26" t="s">
        <v>2</v>
      </c>
      <c r="H17" s="27" t="s">
        <v>24</v>
      </c>
      <c r="I17" s="26" t="s">
        <v>25</v>
      </c>
      <c r="J17" s="28" t="s">
        <v>27</v>
      </c>
      <c r="K17" s="27" t="s">
        <v>24</v>
      </c>
      <c r="L17" s="26" t="s">
        <v>25</v>
      </c>
      <c r="M17" s="28" t="s">
        <v>27</v>
      </c>
      <c r="N17" s="27" t="s">
        <v>28</v>
      </c>
      <c r="O17" s="26" t="s">
        <v>29</v>
      </c>
      <c r="P17" s="29" t="s">
        <v>30</v>
      </c>
      <c r="Q17" s="28" t="s">
        <v>31</v>
      </c>
      <c r="R17" s="26" t="s">
        <v>20</v>
      </c>
      <c r="S17" s="26" t="s">
        <v>3</v>
      </c>
      <c r="T17" s="26" t="s">
        <v>21</v>
      </c>
      <c r="U17" s="28" t="s">
        <v>22</v>
      </c>
      <c r="V17" s="88"/>
      <c r="W17" s="88"/>
      <c r="X17" s="88"/>
      <c r="Y17" s="88"/>
      <c r="Z17" s="88"/>
      <c r="AA17" s="88"/>
      <c r="AB17" s="88"/>
      <c r="AC17" s="88"/>
      <c r="AD17" s="88"/>
    </row>
    <row r="18" spans="1:30" ht="19.5" customHeight="1" x14ac:dyDescent="0.3">
      <c r="A18" s="88"/>
      <c r="B18" s="178"/>
      <c r="C18" s="88"/>
      <c r="D18" s="60" t="s">
        <v>4</v>
      </c>
      <c r="E18" s="141"/>
      <c r="F18" s="61">
        <v>800</v>
      </c>
      <c r="G18" s="61">
        <v>7.5</v>
      </c>
      <c r="H18" s="62">
        <v>18</v>
      </c>
      <c r="I18" s="61">
        <v>5</v>
      </c>
      <c r="J18" s="63"/>
      <c r="K18" s="64">
        <f>$G18*H18</f>
        <v>135</v>
      </c>
      <c r="L18" s="61">
        <f t="shared" ref="L18:L25" si="8">$G18*I18</f>
        <v>37.5</v>
      </c>
      <c r="M18" s="63"/>
      <c r="N18" s="70">
        <f t="shared" ref="N18:N25" si="9">R18*K18</f>
        <v>810</v>
      </c>
      <c r="O18" s="61">
        <f t="shared" ref="O18:O25" si="10">R18*L18</f>
        <v>225</v>
      </c>
      <c r="P18" s="61">
        <f t="shared" ref="P18:P25" si="11">ROUND((((H18*T18)/((T18/G18)+U18))*R18), 2)</f>
        <v>336.62</v>
      </c>
      <c r="Q18" s="63">
        <f t="shared" ref="Q18:Q25" si="12">ROUND((((I18*T18)/((T18/G18)+U18))*R18), 2)</f>
        <v>93.51</v>
      </c>
      <c r="R18" s="61">
        <v>6</v>
      </c>
      <c r="S18" s="61" t="s">
        <v>5</v>
      </c>
      <c r="T18" s="61">
        <v>40</v>
      </c>
      <c r="U18" s="63">
        <v>7.5</v>
      </c>
      <c r="V18" s="88"/>
      <c r="W18" s="88"/>
      <c r="X18" s="88"/>
      <c r="Y18" s="88"/>
      <c r="Z18" s="88"/>
      <c r="AA18" s="88"/>
      <c r="AB18" s="88"/>
      <c r="AC18" s="88"/>
      <c r="AD18" s="88"/>
    </row>
    <row r="19" spans="1:30" ht="19.5" customHeight="1" thickBot="1" x14ac:dyDescent="0.35">
      <c r="A19" s="88"/>
      <c r="B19" s="178"/>
      <c r="C19" s="88"/>
      <c r="D19" s="65" t="s">
        <v>6</v>
      </c>
      <c r="E19" s="142"/>
      <c r="F19" s="66">
        <v>1250</v>
      </c>
      <c r="G19" s="66">
        <v>4</v>
      </c>
      <c r="H19" s="67">
        <v>37</v>
      </c>
      <c r="I19" s="66">
        <v>11</v>
      </c>
      <c r="J19" s="68"/>
      <c r="K19" s="69">
        <f t="shared" ref="K19:K25" si="13">$G19*H19</f>
        <v>148</v>
      </c>
      <c r="L19" s="66">
        <f t="shared" si="8"/>
        <v>44</v>
      </c>
      <c r="M19" s="68"/>
      <c r="N19" s="71">
        <f t="shared" si="9"/>
        <v>592</v>
      </c>
      <c r="O19" s="66">
        <f t="shared" si="10"/>
        <v>176</v>
      </c>
      <c r="P19" s="66">
        <f t="shared" si="11"/>
        <v>338.29</v>
      </c>
      <c r="Q19" s="68">
        <f t="shared" si="12"/>
        <v>100.57</v>
      </c>
      <c r="R19" s="66">
        <v>4</v>
      </c>
      <c r="S19" s="66" t="s">
        <v>5</v>
      </c>
      <c r="T19" s="66">
        <v>40</v>
      </c>
      <c r="U19" s="68">
        <v>7.5</v>
      </c>
      <c r="V19" s="88"/>
      <c r="W19" s="88"/>
      <c r="X19" s="88"/>
      <c r="Y19" s="88"/>
      <c r="Z19" s="88"/>
      <c r="AA19" s="88"/>
      <c r="AB19" s="88"/>
      <c r="AC19" s="88"/>
      <c r="AD19" s="88"/>
    </row>
    <row r="20" spans="1:30" ht="19.5" customHeight="1" x14ac:dyDescent="0.3">
      <c r="A20" s="88"/>
      <c r="B20" s="178"/>
      <c r="C20" s="88"/>
      <c r="D20" s="95" t="s">
        <v>34</v>
      </c>
      <c r="E20" s="96">
        <v>1</v>
      </c>
      <c r="F20" s="97">
        <v>1500</v>
      </c>
      <c r="G20" s="97">
        <v>11</v>
      </c>
      <c r="H20" s="112">
        <f>ROUND(H7*0.9,0)</f>
        <v>34</v>
      </c>
      <c r="I20" s="113">
        <f>ROUND(I7*0.9,0)</f>
        <v>9</v>
      </c>
      <c r="J20" s="114">
        <f>ROUND(J7*0.9,0)</f>
        <v>6</v>
      </c>
      <c r="K20" s="100">
        <f t="shared" si="13"/>
        <v>374</v>
      </c>
      <c r="L20" s="101">
        <f t="shared" si="8"/>
        <v>99</v>
      </c>
      <c r="M20" s="99">
        <f t="shared" ref="M20:M25" si="14">$G20*J20</f>
        <v>66</v>
      </c>
      <c r="N20" s="36">
        <f t="shared" si="9"/>
        <v>748</v>
      </c>
      <c r="O20" s="101">
        <f t="shared" si="10"/>
        <v>198</v>
      </c>
      <c r="P20" s="34">
        <f t="shared" si="11"/>
        <v>314.95</v>
      </c>
      <c r="Q20" s="109">
        <f t="shared" si="12"/>
        <v>83.37</v>
      </c>
      <c r="R20" s="101">
        <v>2</v>
      </c>
      <c r="S20" s="110" t="s">
        <v>12</v>
      </c>
      <c r="T20" s="101">
        <v>40</v>
      </c>
      <c r="U20" s="40">
        <v>5</v>
      </c>
      <c r="V20" s="88"/>
      <c r="W20" s="88"/>
      <c r="X20" s="88"/>
      <c r="Y20" s="88"/>
      <c r="Z20" s="88"/>
      <c r="AA20" s="88"/>
      <c r="AB20" s="88"/>
      <c r="AC20" s="88"/>
      <c r="AD20" s="88"/>
    </row>
    <row r="21" spans="1:30" ht="19.5" customHeight="1" x14ac:dyDescent="0.3">
      <c r="A21" s="88"/>
      <c r="B21" s="178"/>
      <c r="C21" s="88"/>
      <c r="D21" s="95" t="s">
        <v>35</v>
      </c>
      <c r="E21" s="96">
        <v>2</v>
      </c>
      <c r="F21" s="97">
        <v>1600</v>
      </c>
      <c r="G21" s="97">
        <v>11</v>
      </c>
      <c r="H21" s="98">
        <f t="shared" ref="H21:J21" si="15">ROUND(H8*0.9,0)</f>
        <v>35</v>
      </c>
      <c r="I21" s="97">
        <f t="shared" si="15"/>
        <v>9</v>
      </c>
      <c r="J21" s="99">
        <f t="shared" si="15"/>
        <v>6</v>
      </c>
      <c r="K21" s="100">
        <f t="shared" si="13"/>
        <v>385</v>
      </c>
      <c r="L21" s="101">
        <f t="shared" si="8"/>
        <v>99</v>
      </c>
      <c r="M21" s="99">
        <f t="shared" si="14"/>
        <v>66</v>
      </c>
      <c r="N21" s="36">
        <f t="shared" si="9"/>
        <v>770</v>
      </c>
      <c r="O21" s="101">
        <f t="shared" si="10"/>
        <v>198</v>
      </c>
      <c r="P21" s="34">
        <f t="shared" si="11"/>
        <v>324.20999999999998</v>
      </c>
      <c r="Q21" s="109">
        <f t="shared" si="12"/>
        <v>83.37</v>
      </c>
      <c r="R21" s="101">
        <v>2</v>
      </c>
      <c r="S21" s="110" t="s">
        <v>12</v>
      </c>
      <c r="T21" s="101">
        <v>40</v>
      </c>
      <c r="U21" s="40">
        <v>5</v>
      </c>
      <c r="V21" s="88"/>
      <c r="W21" s="88"/>
      <c r="X21" s="88"/>
      <c r="Y21" s="88"/>
      <c r="Z21" s="88"/>
      <c r="AA21" s="88"/>
      <c r="AB21" s="88"/>
      <c r="AC21" s="88"/>
      <c r="AD21" s="88"/>
    </row>
    <row r="22" spans="1:30" ht="19.5" customHeight="1" x14ac:dyDescent="0.3">
      <c r="A22" s="88"/>
      <c r="B22" s="178"/>
      <c r="C22" s="88"/>
      <c r="D22" s="95" t="s">
        <v>36</v>
      </c>
      <c r="E22" s="96" t="s">
        <v>66</v>
      </c>
      <c r="F22" s="97">
        <v>1700</v>
      </c>
      <c r="G22" s="97">
        <v>11</v>
      </c>
      <c r="H22" s="98">
        <f t="shared" ref="H22:J22" si="16">ROUND(H9*0.9,0)</f>
        <v>36</v>
      </c>
      <c r="I22" s="97">
        <f t="shared" si="16"/>
        <v>9</v>
      </c>
      <c r="J22" s="99">
        <f t="shared" si="16"/>
        <v>6</v>
      </c>
      <c r="K22" s="100">
        <f t="shared" si="13"/>
        <v>396</v>
      </c>
      <c r="L22" s="101">
        <f t="shared" si="8"/>
        <v>99</v>
      </c>
      <c r="M22" s="99">
        <f t="shared" si="14"/>
        <v>66</v>
      </c>
      <c r="N22" s="36">
        <f t="shared" si="9"/>
        <v>792</v>
      </c>
      <c r="O22" s="101">
        <f t="shared" si="10"/>
        <v>198</v>
      </c>
      <c r="P22" s="34">
        <f t="shared" si="11"/>
        <v>333.47</v>
      </c>
      <c r="Q22" s="109">
        <f t="shared" si="12"/>
        <v>83.37</v>
      </c>
      <c r="R22" s="101">
        <v>2</v>
      </c>
      <c r="S22" s="110" t="s">
        <v>12</v>
      </c>
      <c r="T22" s="101">
        <v>40</v>
      </c>
      <c r="U22" s="40">
        <v>5</v>
      </c>
      <c r="V22" s="88"/>
      <c r="W22" s="88"/>
      <c r="X22" s="88"/>
      <c r="Y22" s="88"/>
      <c r="Z22" s="88"/>
      <c r="AA22" s="88"/>
      <c r="AB22" s="88"/>
      <c r="AC22" s="88"/>
      <c r="AD22" s="88"/>
    </row>
    <row r="23" spans="1:30" ht="19.5" customHeight="1" x14ac:dyDescent="0.3">
      <c r="A23" s="88"/>
      <c r="B23" s="178"/>
      <c r="C23" s="88"/>
      <c r="D23" s="95" t="s">
        <v>37</v>
      </c>
      <c r="E23" s="96">
        <v>4</v>
      </c>
      <c r="F23" s="97">
        <v>1550</v>
      </c>
      <c r="G23" s="97">
        <v>11</v>
      </c>
      <c r="H23" s="98">
        <f t="shared" ref="H23:J23" si="17">ROUND(H10*0.9,0)</f>
        <v>37</v>
      </c>
      <c r="I23" s="97">
        <f t="shared" si="17"/>
        <v>9</v>
      </c>
      <c r="J23" s="99">
        <f t="shared" si="17"/>
        <v>6</v>
      </c>
      <c r="K23" s="100">
        <f t="shared" si="13"/>
        <v>407</v>
      </c>
      <c r="L23" s="101">
        <f t="shared" si="8"/>
        <v>99</v>
      </c>
      <c r="M23" s="99">
        <f t="shared" si="14"/>
        <v>66</v>
      </c>
      <c r="N23" s="36">
        <f t="shared" si="9"/>
        <v>814</v>
      </c>
      <c r="O23" s="101">
        <f t="shared" si="10"/>
        <v>198</v>
      </c>
      <c r="P23" s="34">
        <f t="shared" si="11"/>
        <v>342.74</v>
      </c>
      <c r="Q23" s="109">
        <f t="shared" si="12"/>
        <v>83.37</v>
      </c>
      <c r="R23" s="101">
        <v>2</v>
      </c>
      <c r="S23" s="101" t="s">
        <v>5</v>
      </c>
      <c r="T23" s="101">
        <v>40</v>
      </c>
      <c r="U23" s="40">
        <v>5</v>
      </c>
      <c r="V23" s="88"/>
      <c r="W23" s="88"/>
      <c r="X23" s="88"/>
      <c r="Y23" s="88"/>
      <c r="Z23" s="88"/>
      <c r="AA23" s="88"/>
      <c r="AB23" s="88"/>
      <c r="AC23" s="88"/>
      <c r="AD23" s="88"/>
    </row>
    <row r="24" spans="1:30" ht="19.5" customHeight="1" x14ac:dyDescent="0.3">
      <c r="A24" s="88"/>
      <c r="B24" s="178"/>
      <c r="C24" s="88"/>
      <c r="D24" s="95" t="s">
        <v>38</v>
      </c>
      <c r="E24" s="96">
        <v>5</v>
      </c>
      <c r="F24" s="97">
        <v>1650</v>
      </c>
      <c r="G24" s="97">
        <v>11</v>
      </c>
      <c r="H24" s="98">
        <f t="shared" ref="H24:J24" si="18">ROUND(H11*0.9,0)</f>
        <v>39</v>
      </c>
      <c r="I24" s="97">
        <f t="shared" si="18"/>
        <v>10</v>
      </c>
      <c r="J24" s="99">
        <f t="shared" si="18"/>
        <v>7</v>
      </c>
      <c r="K24" s="100">
        <f t="shared" si="13"/>
        <v>429</v>
      </c>
      <c r="L24" s="101">
        <f t="shared" si="8"/>
        <v>110</v>
      </c>
      <c r="M24" s="99">
        <f t="shared" si="14"/>
        <v>77</v>
      </c>
      <c r="N24" s="36">
        <f t="shared" si="9"/>
        <v>858</v>
      </c>
      <c r="O24" s="101">
        <f t="shared" si="10"/>
        <v>220</v>
      </c>
      <c r="P24" s="34">
        <f t="shared" si="11"/>
        <v>361.26</v>
      </c>
      <c r="Q24" s="109">
        <f t="shared" si="12"/>
        <v>92.63</v>
      </c>
      <c r="R24" s="101">
        <v>2</v>
      </c>
      <c r="S24" s="101" t="s">
        <v>5</v>
      </c>
      <c r="T24" s="101">
        <v>40</v>
      </c>
      <c r="U24" s="40">
        <v>5</v>
      </c>
      <c r="V24" s="88"/>
      <c r="W24" s="88"/>
      <c r="X24" s="88"/>
      <c r="Y24" s="88"/>
      <c r="Z24" s="88"/>
      <c r="AA24" s="88"/>
      <c r="AB24" s="88"/>
      <c r="AC24" s="88"/>
      <c r="AD24" s="88"/>
    </row>
    <row r="25" spans="1:30" ht="19.5" customHeight="1" thickBot="1" x14ac:dyDescent="0.35">
      <c r="A25" s="88"/>
      <c r="B25" s="178"/>
      <c r="C25" s="88"/>
      <c r="D25" s="102" t="s">
        <v>39</v>
      </c>
      <c r="E25" s="103" t="s">
        <v>67</v>
      </c>
      <c r="F25" s="104">
        <v>1750</v>
      </c>
      <c r="G25" s="104">
        <v>11</v>
      </c>
      <c r="H25" s="105">
        <f t="shared" ref="H25:J25" si="19">ROUND(H12*0.9,0)</f>
        <v>41</v>
      </c>
      <c r="I25" s="104">
        <f t="shared" si="19"/>
        <v>10</v>
      </c>
      <c r="J25" s="106">
        <f t="shared" si="19"/>
        <v>7</v>
      </c>
      <c r="K25" s="107">
        <f t="shared" si="13"/>
        <v>451</v>
      </c>
      <c r="L25" s="108">
        <f t="shared" si="8"/>
        <v>110</v>
      </c>
      <c r="M25" s="106">
        <f t="shared" si="14"/>
        <v>77</v>
      </c>
      <c r="N25" s="37">
        <f t="shared" si="9"/>
        <v>902</v>
      </c>
      <c r="O25" s="108">
        <f t="shared" si="10"/>
        <v>220</v>
      </c>
      <c r="P25" s="35">
        <f t="shared" si="11"/>
        <v>379.79</v>
      </c>
      <c r="Q25" s="111">
        <f t="shared" si="12"/>
        <v>92.63</v>
      </c>
      <c r="R25" s="108">
        <v>2</v>
      </c>
      <c r="S25" s="108" t="s">
        <v>5</v>
      </c>
      <c r="T25" s="108">
        <v>40</v>
      </c>
      <c r="U25" s="41">
        <v>5</v>
      </c>
      <c r="V25" s="88"/>
      <c r="W25" s="88"/>
      <c r="X25" s="88"/>
      <c r="Y25" s="88"/>
      <c r="Z25" s="88"/>
      <c r="AA25" s="88"/>
      <c r="AB25" s="88"/>
      <c r="AC25" s="88"/>
      <c r="AD25" s="88"/>
    </row>
    <row r="26" spans="1:30" ht="6" customHeight="1" x14ac:dyDescent="0.25">
      <c r="A26" s="88"/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</row>
    <row r="27" spans="1:30" s="90" customFormat="1" ht="8" customHeight="1" x14ac:dyDescent="0.25"/>
    <row r="28" spans="1:30" ht="6" customHeight="1" thickBot="1" x14ac:dyDescent="0.3">
      <c r="A28" s="89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</row>
    <row r="29" spans="1:30" ht="13" customHeight="1" x14ac:dyDescent="0.3">
      <c r="A29" s="89"/>
      <c r="B29" s="179" t="s">
        <v>77</v>
      </c>
      <c r="C29" s="89"/>
      <c r="D29" s="135" t="s">
        <v>115</v>
      </c>
      <c r="E29" s="140" t="s">
        <v>65</v>
      </c>
      <c r="F29" s="24"/>
      <c r="G29" s="24"/>
      <c r="H29" s="137" t="s">
        <v>26</v>
      </c>
      <c r="I29" s="138"/>
      <c r="J29" s="139"/>
      <c r="K29" s="137" t="s">
        <v>23</v>
      </c>
      <c r="L29" s="138"/>
      <c r="M29" s="139"/>
      <c r="N29" s="137" t="s">
        <v>19</v>
      </c>
      <c r="O29" s="138"/>
      <c r="P29" s="138"/>
      <c r="Q29" s="139"/>
      <c r="R29" s="24"/>
      <c r="S29" s="24"/>
      <c r="T29" s="24"/>
      <c r="U29" s="25"/>
      <c r="V29" s="89"/>
      <c r="W29" s="89"/>
      <c r="X29" s="89"/>
      <c r="Y29" s="89"/>
      <c r="Z29" s="89"/>
      <c r="AA29" s="89"/>
      <c r="AB29" s="89"/>
      <c r="AC29" s="89"/>
      <c r="AD29" s="89"/>
    </row>
    <row r="30" spans="1:30" ht="13.5" customHeight="1" thickBot="1" x14ac:dyDescent="0.35">
      <c r="A30" s="89"/>
      <c r="B30" s="179"/>
      <c r="C30" s="89"/>
      <c r="D30" s="136"/>
      <c r="E30" s="141"/>
      <c r="F30" s="26" t="s">
        <v>1</v>
      </c>
      <c r="G30" s="26" t="s">
        <v>2</v>
      </c>
      <c r="H30" s="27" t="s">
        <v>24</v>
      </c>
      <c r="I30" s="26" t="s">
        <v>25</v>
      </c>
      <c r="J30" s="28" t="s">
        <v>27</v>
      </c>
      <c r="K30" s="27" t="s">
        <v>24</v>
      </c>
      <c r="L30" s="26" t="s">
        <v>25</v>
      </c>
      <c r="M30" s="28" t="s">
        <v>27</v>
      </c>
      <c r="N30" s="27" t="s">
        <v>28</v>
      </c>
      <c r="O30" s="26" t="s">
        <v>29</v>
      </c>
      <c r="P30" s="29" t="s">
        <v>30</v>
      </c>
      <c r="Q30" s="28" t="s">
        <v>31</v>
      </c>
      <c r="R30" s="26" t="s">
        <v>20</v>
      </c>
      <c r="S30" s="26" t="s">
        <v>3</v>
      </c>
      <c r="T30" s="26" t="s">
        <v>21</v>
      </c>
      <c r="U30" s="28" t="s">
        <v>22</v>
      </c>
      <c r="V30" s="89"/>
      <c r="W30" s="89"/>
      <c r="X30" s="89"/>
      <c r="Y30" s="89"/>
      <c r="Z30" s="89"/>
      <c r="AA30" s="89"/>
      <c r="AB30" s="89"/>
      <c r="AC30" s="89"/>
      <c r="AD30" s="89"/>
    </row>
    <row r="31" spans="1:30" ht="19.5" customHeight="1" x14ac:dyDescent="0.3">
      <c r="A31" s="89"/>
      <c r="B31" s="179"/>
      <c r="C31" s="89"/>
      <c r="D31" s="60" t="s">
        <v>4</v>
      </c>
      <c r="E31" s="141"/>
      <c r="F31" s="61">
        <v>800</v>
      </c>
      <c r="G31" s="61">
        <v>7.5</v>
      </c>
      <c r="H31" s="62">
        <v>18</v>
      </c>
      <c r="I31" s="61">
        <v>5</v>
      </c>
      <c r="J31" s="63"/>
      <c r="K31" s="64">
        <f>$G31*H31</f>
        <v>135</v>
      </c>
      <c r="L31" s="61">
        <f t="shared" ref="L31:L38" si="20">$G31*I31</f>
        <v>37.5</v>
      </c>
      <c r="M31" s="63"/>
      <c r="N31" s="70">
        <f t="shared" ref="N31:N38" si="21">R31*K31</f>
        <v>810</v>
      </c>
      <c r="O31" s="61">
        <f t="shared" ref="O31:O38" si="22">R31*L31</f>
        <v>225</v>
      </c>
      <c r="P31" s="61">
        <f t="shared" ref="P31:P38" si="23">ROUND((((H31*T31)/((T31/G31)+U31))*R31), 2)</f>
        <v>336.62</v>
      </c>
      <c r="Q31" s="63">
        <f t="shared" ref="Q31:Q38" si="24">ROUND((((I31*T31)/((T31/G31)+U31))*R31), 2)</f>
        <v>93.51</v>
      </c>
      <c r="R31" s="61">
        <v>6</v>
      </c>
      <c r="S31" s="61" t="s">
        <v>5</v>
      </c>
      <c r="T31" s="61">
        <v>40</v>
      </c>
      <c r="U31" s="63">
        <v>7.5</v>
      </c>
      <c r="V31" s="89"/>
      <c r="W31" s="89"/>
      <c r="X31" s="89"/>
      <c r="Y31" s="89"/>
      <c r="Z31" s="89"/>
      <c r="AA31" s="89"/>
      <c r="AB31" s="89"/>
      <c r="AC31" s="89"/>
      <c r="AD31" s="89"/>
    </row>
    <row r="32" spans="1:30" ht="19.5" customHeight="1" thickBot="1" x14ac:dyDescent="0.35">
      <c r="A32" s="89"/>
      <c r="B32" s="179"/>
      <c r="C32" s="89"/>
      <c r="D32" s="65" t="s">
        <v>6</v>
      </c>
      <c r="E32" s="142"/>
      <c r="F32" s="66">
        <v>1250</v>
      </c>
      <c r="G32" s="66">
        <v>4</v>
      </c>
      <c r="H32" s="91">
        <v>37</v>
      </c>
      <c r="I32" s="92">
        <v>11</v>
      </c>
      <c r="J32" s="93"/>
      <c r="K32" s="69">
        <f t="shared" ref="K32:K38" si="25">$G32*H32</f>
        <v>148</v>
      </c>
      <c r="L32" s="66">
        <f t="shared" si="20"/>
        <v>44</v>
      </c>
      <c r="M32" s="68"/>
      <c r="N32" s="71">
        <f t="shared" si="21"/>
        <v>592</v>
      </c>
      <c r="O32" s="66">
        <f t="shared" si="22"/>
        <v>176</v>
      </c>
      <c r="P32" s="66">
        <f t="shared" si="23"/>
        <v>338.29</v>
      </c>
      <c r="Q32" s="68">
        <f t="shared" si="24"/>
        <v>100.57</v>
      </c>
      <c r="R32" s="66">
        <v>4</v>
      </c>
      <c r="S32" s="66" t="s">
        <v>5</v>
      </c>
      <c r="T32" s="66">
        <v>40</v>
      </c>
      <c r="U32" s="68">
        <v>7.5</v>
      </c>
      <c r="V32" s="89"/>
      <c r="W32" s="89"/>
      <c r="X32" s="89"/>
      <c r="Y32" s="89"/>
      <c r="Z32" s="89"/>
      <c r="AA32" s="89"/>
      <c r="AB32" s="89"/>
      <c r="AC32" s="89"/>
      <c r="AD32" s="89"/>
    </row>
    <row r="33" spans="1:30" ht="19.5" customHeight="1" x14ac:dyDescent="0.3">
      <c r="A33" s="89"/>
      <c r="B33" s="179"/>
      <c r="C33" s="89"/>
      <c r="D33" s="95" t="s">
        <v>34</v>
      </c>
      <c r="E33" s="96">
        <v>1</v>
      </c>
      <c r="F33" s="97">
        <v>1500</v>
      </c>
      <c r="G33" s="97">
        <v>11</v>
      </c>
      <c r="H33" s="112">
        <f>H7*2</f>
        <v>76</v>
      </c>
      <c r="I33" s="113">
        <f t="shared" ref="I33:J33" si="26">I7*2</f>
        <v>20</v>
      </c>
      <c r="J33" s="114">
        <f t="shared" si="26"/>
        <v>14</v>
      </c>
      <c r="K33" s="115">
        <f t="shared" si="25"/>
        <v>836</v>
      </c>
      <c r="L33" s="101">
        <f t="shared" si="20"/>
        <v>220</v>
      </c>
      <c r="M33" s="99">
        <f t="shared" ref="M33:M38" si="27">$G33*J33</f>
        <v>154</v>
      </c>
      <c r="N33" s="36">
        <f t="shared" si="21"/>
        <v>1672</v>
      </c>
      <c r="O33" s="101">
        <f t="shared" si="22"/>
        <v>440</v>
      </c>
      <c r="P33" s="34">
        <f t="shared" si="23"/>
        <v>704</v>
      </c>
      <c r="Q33" s="109">
        <f t="shared" si="24"/>
        <v>185.26</v>
      </c>
      <c r="R33" s="101">
        <v>2</v>
      </c>
      <c r="S33" s="110" t="s">
        <v>12</v>
      </c>
      <c r="T33" s="101">
        <v>40</v>
      </c>
      <c r="U33" s="40">
        <v>5</v>
      </c>
      <c r="V33" s="89"/>
      <c r="W33" s="89"/>
      <c r="X33" s="89"/>
      <c r="Y33" s="89"/>
      <c r="Z33" s="89"/>
      <c r="AA33" s="89"/>
      <c r="AB33" s="89"/>
      <c r="AC33" s="89"/>
      <c r="AD33" s="89"/>
    </row>
    <row r="34" spans="1:30" ht="19.5" customHeight="1" x14ac:dyDescent="0.3">
      <c r="A34" s="89"/>
      <c r="B34" s="179"/>
      <c r="C34" s="89"/>
      <c r="D34" s="95" t="s">
        <v>35</v>
      </c>
      <c r="E34" s="96">
        <v>2</v>
      </c>
      <c r="F34" s="97">
        <v>1600</v>
      </c>
      <c r="G34" s="97">
        <v>11</v>
      </c>
      <c r="H34" s="98">
        <f t="shared" ref="H34:J34" si="28">H8*2</f>
        <v>78</v>
      </c>
      <c r="I34" s="97">
        <f t="shared" si="28"/>
        <v>20</v>
      </c>
      <c r="J34" s="99">
        <f t="shared" si="28"/>
        <v>14</v>
      </c>
      <c r="K34" s="115">
        <f t="shared" si="25"/>
        <v>858</v>
      </c>
      <c r="L34" s="101">
        <f t="shared" si="20"/>
        <v>220</v>
      </c>
      <c r="M34" s="99">
        <f t="shared" si="27"/>
        <v>154</v>
      </c>
      <c r="N34" s="36">
        <f t="shared" si="21"/>
        <v>1716</v>
      </c>
      <c r="O34" s="101">
        <f t="shared" si="22"/>
        <v>440</v>
      </c>
      <c r="P34" s="34">
        <f t="shared" si="23"/>
        <v>722.53</v>
      </c>
      <c r="Q34" s="109">
        <f t="shared" si="24"/>
        <v>185.26</v>
      </c>
      <c r="R34" s="101">
        <v>2</v>
      </c>
      <c r="S34" s="110" t="s">
        <v>12</v>
      </c>
      <c r="T34" s="101">
        <v>40</v>
      </c>
      <c r="U34" s="40">
        <v>5</v>
      </c>
      <c r="V34" s="89"/>
      <c r="W34" s="89"/>
      <c r="X34" s="89"/>
      <c r="Y34" s="89"/>
      <c r="Z34" s="89"/>
      <c r="AA34" s="89"/>
      <c r="AB34" s="89"/>
      <c r="AC34" s="89"/>
      <c r="AD34" s="89"/>
    </row>
    <row r="35" spans="1:30" ht="19.5" customHeight="1" x14ac:dyDescent="0.3">
      <c r="A35" s="89"/>
      <c r="B35" s="179"/>
      <c r="C35" s="89"/>
      <c r="D35" s="95" t="s">
        <v>36</v>
      </c>
      <c r="E35" s="96" t="s">
        <v>66</v>
      </c>
      <c r="F35" s="97">
        <v>1700</v>
      </c>
      <c r="G35" s="97">
        <v>11</v>
      </c>
      <c r="H35" s="98">
        <f t="shared" ref="H35:J35" si="29">H9*2</f>
        <v>80</v>
      </c>
      <c r="I35" s="97">
        <f t="shared" si="29"/>
        <v>20</v>
      </c>
      <c r="J35" s="99">
        <f t="shared" si="29"/>
        <v>14</v>
      </c>
      <c r="K35" s="115">
        <f t="shared" si="25"/>
        <v>880</v>
      </c>
      <c r="L35" s="101">
        <f t="shared" si="20"/>
        <v>220</v>
      </c>
      <c r="M35" s="99">
        <f t="shared" si="27"/>
        <v>154</v>
      </c>
      <c r="N35" s="36">
        <f t="shared" si="21"/>
        <v>1760</v>
      </c>
      <c r="O35" s="101">
        <f t="shared" si="22"/>
        <v>440</v>
      </c>
      <c r="P35" s="34">
        <f t="shared" si="23"/>
        <v>741.05</v>
      </c>
      <c r="Q35" s="109">
        <f t="shared" si="24"/>
        <v>185.26</v>
      </c>
      <c r="R35" s="101">
        <v>2</v>
      </c>
      <c r="S35" s="110" t="s">
        <v>12</v>
      </c>
      <c r="T35" s="101">
        <v>40</v>
      </c>
      <c r="U35" s="40">
        <v>5</v>
      </c>
      <c r="V35" s="89"/>
      <c r="W35" s="89"/>
      <c r="X35" s="89"/>
      <c r="Y35" s="89"/>
      <c r="Z35" s="89"/>
      <c r="AA35" s="89"/>
      <c r="AB35" s="89"/>
      <c r="AC35" s="89"/>
      <c r="AD35" s="89"/>
    </row>
    <row r="36" spans="1:30" ht="19.5" customHeight="1" x14ac:dyDescent="0.3">
      <c r="A36" s="89"/>
      <c r="B36" s="179"/>
      <c r="C36" s="89"/>
      <c r="D36" s="95" t="s">
        <v>37</v>
      </c>
      <c r="E36" s="96">
        <v>4</v>
      </c>
      <c r="F36" s="97">
        <v>1550</v>
      </c>
      <c r="G36" s="97">
        <v>11</v>
      </c>
      <c r="H36" s="98">
        <f t="shared" ref="H36:J36" si="30">H10*2</f>
        <v>82</v>
      </c>
      <c r="I36" s="97">
        <f t="shared" si="30"/>
        <v>20</v>
      </c>
      <c r="J36" s="99">
        <f t="shared" si="30"/>
        <v>14</v>
      </c>
      <c r="K36" s="115">
        <f t="shared" si="25"/>
        <v>902</v>
      </c>
      <c r="L36" s="101">
        <f t="shared" si="20"/>
        <v>220</v>
      </c>
      <c r="M36" s="99">
        <f t="shared" si="27"/>
        <v>154</v>
      </c>
      <c r="N36" s="36">
        <f t="shared" si="21"/>
        <v>1804</v>
      </c>
      <c r="O36" s="101">
        <f t="shared" si="22"/>
        <v>440</v>
      </c>
      <c r="P36" s="34">
        <f t="shared" si="23"/>
        <v>759.58</v>
      </c>
      <c r="Q36" s="109">
        <f t="shared" si="24"/>
        <v>185.26</v>
      </c>
      <c r="R36" s="101">
        <v>2</v>
      </c>
      <c r="S36" s="101" t="s">
        <v>5</v>
      </c>
      <c r="T36" s="101">
        <v>40</v>
      </c>
      <c r="U36" s="40">
        <v>5</v>
      </c>
      <c r="V36" s="89"/>
      <c r="W36" s="89"/>
      <c r="X36" s="89"/>
      <c r="Y36" s="89"/>
      <c r="Z36" s="89"/>
      <c r="AA36" s="89"/>
      <c r="AB36" s="89"/>
      <c r="AC36" s="89"/>
      <c r="AD36" s="89"/>
    </row>
    <row r="37" spans="1:30" ht="19.5" customHeight="1" x14ac:dyDescent="0.3">
      <c r="A37" s="89"/>
      <c r="B37" s="179"/>
      <c r="C37" s="89"/>
      <c r="D37" s="95" t="s">
        <v>38</v>
      </c>
      <c r="E37" s="96">
        <v>5</v>
      </c>
      <c r="F37" s="97">
        <v>1650</v>
      </c>
      <c r="G37" s="97">
        <v>11</v>
      </c>
      <c r="H37" s="98">
        <f t="shared" ref="H37:J37" si="31">H11*2</f>
        <v>86</v>
      </c>
      <c r="I37" s="97">
        <f t="shared" si="31"/>
        <v>22</v>
      </c>
      <c r="J37" s="99">
        <f t="shared" si="31"/>
        <v>16</v>
      </c>
      <c r="K37" s="115">
        <f t="shared" si="25"/>
        <v>946</v>
      </c>
      <c r="L37" s="101">
        <f t="shared" si="20"/>
        <v>242</v>
      </c>
      <c r="M37" s="99">
        <f t="shared" si="27"/>
        <v>176</v>
      </c>
      <c r="N37" s="36">
        <f t="shared" si="21"/>
        <v>1892</v>
      </c>
      <c r="O37" s="101">
        <f t="shared" si="22"/>
        <v>484</v>
      </c>
      <c r="P37" s="34">
        <f t="shared" si="23"/>
        <v>796.63</v>
      </c>
      <c r="Q37" s="109">
        <f t="shared" si="24"/>
        <v>203.79</v>
      </c>
      <c r="R37" s="101">
        <v>2</v>
      </c>
      <c r="S37" s="101" t="s">
        <v>5</v>
      </c>
      <c r="T37" s="101">
        <v>40</v>
      </c>
      <c r="U37" s="40">
        <v>5</v>
      </c>
      <c r="V37" s="89"/>
      <c r="W37" s="89"/>
      <c r="X37" s="89"/>
      <c r="Y37" s="89"/>
      <c r="Z37" s="89"/>
      <c r="AA37" s="89"/>
      <c r="AB37" s="89"/>
      <c r="AC37" s="89"/>
      <c r="AD37" s="89"/>
    </row>
    <row r="38" spans="1:30" ht="19.5" customHeight="1" thickBot="1" x14ac:dyDescent="0.35">
      <c r="A38" s="89"/>
      <c r="B38" s="179"/>
      <c r="C38" s="89"/>
      <c r="D38" s="102" t="s">
        <v>39</v>
      </c>
      <c r="E38" s="103" t="s">
        <v>67</v>
      </c>
      <c r="F38" s="104">
        <v>1750</v>
      </c>
      <c r="G38" s="104">
        <v>11</v>
      </c>
      <c r="H38" s="105">
        <f t="shared" ref="H38:J38" si="32">H12*2</f>
        <v>90</v>
      </c>
      <c r="I38" s="104">
        <f t="shared" si="32"/>
        <v>22</v>
      </c>
      <c r="J38" s="106">
        <f t="shared" si="32"/>
        <v>16</v>
      </c>
      <c r="K38" s="116">
        <f t="shared" si="25"/>
        <v>990</v>
      </c>
      <c r="L38" s="108">
        <f t="shared" si="20"/>
        <v>242</v>
      </c>
      <c r="M38" s="106">
        <f t="shared" si="27"/>
        <v>176</v>
      </c>
      <c r="N38" s="37">
        <f t="shared" si="21"/>
        <v>1980</v>
      </c>
      <c r="O38" s="108">
        <f t="shared" si="22"/>
        <v>484</v>
      </c>
      <c r="P38" s="35">
        <f t="shared" si="23"/>
        <v>833.68</v>
      </c>
      <c r="Q38" s="111">
        <f t="shared" si="24"/>
        <v>203.79</v>
      </c>
      <c r="R38" s="108">
        <v>2</v>
      </c>
      <c r="S38" s="108" t="s">
        <v>5</v>
      </c>
      <c r="T38" s="108">
        <v>40</v>
      </c>
      <c r="U38" s="41">
        <v>5</v>
      </c>
      <c r="V38" s="89"/>
      <c r="W38" s="89"/>
      <c r="X38" s="89"/>
      <c r="Y38" s="89"/>
      <c r="Z38" s="89"/>
      <c r="AA38" s="89"/>
      <c r="AB38" s="89"/>
      <c r="AC38" s="89"/>
      <c r="AD38" s="89"/>
    </row>
    <row r="39" spans="1:30" ht="6" customHeight="1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</row>
    <row r="40" spans="1:30" ht="8.5" customHeight="1" x14ac:dyDescent="0.25"/>
    <row r="41" spans="1:30" x14ac:dyDescent="0.25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</row>
    <row r="42" spans="1:30" ht="19.5" customHeight="1" x14ac:dyDescent="0.25">
      <c r="A42" s="94"/>
      <c r="B42" s="174" t="s">
        <v>78</v>
      </c>
      <c r="C42" s="174"/>
      <c r="D42" s="174"/>
      <c r="E42" s="94"/>
      <c r="F42" s="175" t="s">
        <v>79</v>
      </c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94"/>
      <c r="W42" s="94"/>
      <c r="X42" s="94"/>
      <c r="Y42" s="94"/>
      <c r="Z42" s="94"/>
      <c r="AA42" s="94"/>
      <c r="AB42" s="94"/>
      <c r="AC42" s="94"/>
      <c r="AD42" s="94"/>
    </row>
    <row r="43" spans="1:30" ht="19.5" customHeight="1" x14ac:dyDescent="0.25">
      <c r="A43" s="94"/>
      <c r="B43" s="174"/>
      <c r="C43" s="174"/>
      <c r="D43" s="174"/>
      <c r="E43" s="94"/>
      <c r="F43" s="175" t="s">
        <v>80</v>
      </c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176"/>
      <c r="V43" s="94"/>
      <c r="W43" s="94"/>
      <c r="X43" s="94"/>
      <c r="Y43" s="94"/>
      <c r="Z43" s="94"/>
      <c r="AA43" s="94"/>
      <c r="AB43" s="94"/>
      <c r="AC43" s="94"/>
      <c r="AD43" s="94"/>
    </row>
    <row r="44" spans="1:30" x14ac:dyDescent="0.25">
      <c r="A44" s="94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</row>
  </sheetData>
  <mergeCells count="21">
    <mergeCell ref="H3:J3"/>
    <mergeCell ref="K3:M3"/>
    <mergeCell ref="N3:Q3"/>
    <mergeCell ref="B3:B12"/>
    <mergeCell ref="B16:B25"/>
    <mergeCell ref="B29:B38"/>
    <mergeCell ref="D16:D17"/>
    <mergeCell ref="E16:E19"/>
    <mergeCell ref="D3:D4"/>
    <mergeCell ref="E3:E6"/>
    <mergeCell ref="B42:D43"/>
    <mergeCell ref="F42:U42"/>
    <mergeCell ref="F43:U43"/>
    <mergeCell ref="K16:M16"/>
    <mergeCell ref="N16:Q16"/>
    <mergeCell ref="D29:D30"/>
    <mergeCell ref="E29:E32"/>
    <mergeCell ref="H29:J29"/>
    <mergeCell ref="K29:M29"/>
    <mergeCell ref="N29:Q29"/>
    <mergeCell ref="H16:J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DE5CB-E2E1-4E29-B680-0CE9A5D38FC9}">
  <dimension ref="A1:AH44"/>
  <sheetViews>
    <sheetView showGridLines="0" showRowColHeaders="0" zoomScale="95" zoomScaleNormal="95" workbookViewId="0">
      <selection activeCell="W32" sqref="W32:W33"/>
    </sheetView>
  </sheetViews>
  <sheetFormatPr defaultRowHeight="12.5" x14ac:dyDescent="0.25"/>
  <cols>
    <col min="1" max="1" width="3" customWidth="1"/>
    <col min="2" max="2" width="7.7265625" customWidth="1"/>
    <col min="3" max="3" width="1.08984375" customWidth="1"/>
    <col min="4" max="4" width="30" customWidth="1"/>
    <col min="5" max="5" width="6.1796875" customWidth="1"/>
    <col min="6" max="6" width="9.453125" customWidth="1"/>
    <col min="7" max="7" width="9.36328125" customWidth="1"/>
    <col min="10" max="10" width="6" customWidth="1"/>
    <col min="13" max="13" width="6.7265625" customWidth="1"/>
    <col min="14" max="17" width="11.90625" customWidth="1"/>
    <col min="18" max="18" width="7.81640625" customWidth="1"/>
    <col min="19" max="19" width="6.90625" customWidth="1"/>
    <col min="20" max="20" width="7.7265625" customWidth="1"/>
    <col min="21" max="21" width="7.6328125" customWidth="1"/>
  </cols>
  <sheetData>
    <row r="1" spans="1:34" ht="8" customHeight="1" x14ac:dyDescent="0.25"/>
    <row r="2" spans="1:34" ht="6" customHeight="1" thickBot="1" x14ac:dyDescent="0.3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4" ht="15.75" customHeight="1" x14ac:dyDescent="0.3">
      <c r="A3" s="86"/>
      <c r="B3" s="177" t="s">
        <v>75</v>
      </c>
      <c r="C3" s="86"/>
      <c r="D3" s="135" t="s">
        <v>116</v>
      </c>
      <c r="E3" s="140" t="s">
        <v>65</v>
      </c>
      <c r="F3" s="24"/>
      <c r="G3" s="24"/>
      <c r="H3" s="137" t="s">
        <v>26</v>
      </c>
      <c r="I3" s="138"/>
      <c r="J3" s="139"/>
      <c r="K3" s="137" t="s">
        <v>23</v>
      </c>
      <c r="L3" s="138"/>
      <c r="M3" s="139"/>
      <c r="N3" s="137" t="s">
        <v>19</v>
      </c>
      <c r="O3" s="138"/>
      <c r="P3" s="138"/>
      <c r="Q3" s="139"/>
      <c r="R3" s="24"/>
      <c r="S3" s="24"/>
      <c r="T3" s="24"/>
      <c r="U3" s="25"/>
      <c r="V3" s="86"/>
      <c r="W3" s="86"/>
      <c r="X3" s="86"/>
      <c r="Y3" s="86"/>
      <c r="Z3" s="86"/>
      <c r="AA3" s="86"/>
      <c r="AB3" s="86"/>
      <c r="AC3" s="86"/>
      <c r="AD3" s="86"/>
    </row>
    <row r="4" spans="1:34" ht="13.5" customHeight="1" thickBot="1" x14ac:dyDescent="0.35">
      <c r="A4" s="86"/>
      <c r="B4" s="177"/>
      <c r="C4" s="86"/>
      <c r="D4" s="136"/>
      <c r="E4" s="141"/>
      <c r="F4" s="26" t="s">
        <v>1</v>
      </c>
      <c r="G4" s="26" t="s">
        <v>2</v>
      </c>
      <c r="H4" s="27" t="s">
        <v>24</v>
      </c>
      <c r="I4" s="26" t="s">
        <v>25</v>
      </c>
      <c r="J4" s="28" t="s">
        <v>27</v>
      </c>
      <c r="K4" s="27" t="s">
        <v>24</v>
      </c>
      <c r="L4" s="26" t="s">
        <v>25</v>
      </c>
      <c r="M4" s="28" t="s">
        <v>27</v>
      </c>
      <c r="N4" s="27" t="s">
        <v>28</v>
      </c>
      <c r="O4" s="26" t="s">
        <v>29</v>
      </c>
      <c r="P4" s="29" t="s">
        <v>30</v>
      </c>
      <c r="Q4" s="28" t="s">
        <v>31</v>
      </c>
      <c r="R4" s="26" t="s">
        <v>20</v>
      </c>
      <c r="S4" s="26" t="s">
        <v>3</v>
      </c>
      <c r="T4" s="26" t="s">
        <v>21</v>
      </c>
      <c r="U4" s="28" t="s">
        <v>22</v>
      </c>
      <c r="V4" s="87"/>
      <c r="W4" s="87"/>
      <c r="X4" s="87"/>
      <c r="Y4" s="87"/>
      <c r="Z4" s="87"/>
      <c r="AA4" s="87"/>
      <c r="AB4" s="87"/>
      <c r="AC4" s="87"/>
      <c r="AD4" s="87"/>
      <c r="AE4" s="1"/>
      <c r="AF4" s="1"/>
      <c r="AG4" s="1"/>
      <c r="AH4" s="1"/>
    </row>
    <row r="5" spans="1:34" ht="19.5" customHeight="1" x14ac:dyDescent="0.3">
      <c r="A5" s="86"/>
      <c r="B5" s="177"/>
      <c r="C5" s="86"/>
      <c r="D5" s="60" t="s">
        <v>4</v>
      </c>
      <c r="E5" s="141"/>
      <c r="F5" s="61">
        <v>800</v>
      </c>
      <c r="G5" s="61">
        <v>7.5</v>
      </c>
      <c r="H5" s="62">
        <v>18</v>
      </c>
      <c r="I5" s="61">
        <v>5</v>
      </c>
      <c r="J5" s="63"/>
      <c r="K5" s="64">
        <f>$G5*H5</f>
        <v>135</v>
      </c>
      <c r="L5" s="61">
        <f t="shared" ref="L5:M12" si="0">$G5*I5</f>
        <v>37.5</v>
      </c>
      <c r="M5" s="63"/>
      <c r="N5" s="70">
        <f t="shared" ref="N5:N12" si="1">R5*K5</f>
        <v>810</v>
      </c>
      <c r="O5" s="61">
        <f t="shared" ref="O5:O12" si="2">R5*L5</f>
        <v>225</v>
      </c>
      <c r="P5" s="61">
        <f t="shared" ref="P5:P12" si="3">ROUND((((H5*T5)/((T5/G5)+U5))*R5), 2)</f>
        <v>336.62</v>
      </c>
      <c r="Q5" s="63">
        <f t="shared" ref="Q5:Q12" si="4">ROUND((((I5*T5)/((T5/G5)+U5))*R5), 2)</f>
        <v>93.51</v>
      </c>
      <c r="R5" s="61">
        <v>6</v>
      </c>
      <c r="S5" s="61" t="s">
        <v>5</v>
      </c>
      <c r="T5" s="61">
        <v>40</v>
      </c>
      <c r="U5" s="63">
        <v>7.5</v>
      </c>
      <c r="V5" s="86"/>
      <c r="W5" s="86"/>
      <c r="X5" s="86"/>
      <c r="Y5" s="86"/>
      <c r="Z5" s="86"/>
      <c r="AA5" s="86"/>
      <c r="AB5" s="86"/>
      <c r="AC5" s="86"/>
      <c r="AD5" s="86"/>
    </row>
    <row r="6" spans="1:34" ht="19.5" customHeight="1" thickBot="1" x14ac:dyDescent="0.35">
      <c r="A6" s="86"/>
      <c r="B6" s="177"/>
      <c r="C6" s="86"/>
      <c r="D6" s="65" t="s">
        <v>6</v>
      </c>
      <c r="E6" s="142"/>
      <c r="F6" s="66">
        <v>1250</v>
      </c>
      <c r="G6" s="66">
        <v>4</v>
      </c>
      <c r="H6" s="67">
        <v>37</v>
      </c>
      <c r="I6" s="66">
        <v>11</v>
      </c>
      <c r="J6" s="68"/>
      <c r="K6" s="69">
        <f t="shared" ref="K6:K12" si="5">$G6*H6</f>
        <v>148</v>
      </c>
      <c r="L6" s="66">
        <f t="shared" si="0"/>
        <v>44</v>
      </c>
      <c r="M6" s="68"/>
      <c r="N6" s="71">
        <f t="shared" si="1"/>
        <v>592</v>
      </c>
      <c r="O6" s="66">
        <f t="shared" si="2"/>
        <v>176</v>
      </c>
      <c r="P6" s="66">
        <f t="shared" si="3"/>
        <v>338.29</v>
      </c>
      <c r="Q6" s="68">
        <f t="shared" si="4"/>
        <v>100.57</v>
      </c>
      <c r="R6" s="66">
        <v>4</v>
      </c>
      <c r="S6" s="66" t="s">
        <v>5</v>
      </c>
      <c r="T6" s="66">
        <v>40</v>
      </c>
      <c r="U6" s="68">
        <v>7.5</v>
      </c>
      <c r="V6" s="86"/>
      <c r="W6" s="86"/>
      <c r="X6" s="86"/>
      <c r="Y6" s="86"/>
      <c r="Z6" s="86"/>
      <c r="AA6" s="86"/>
      <c r="AB6" s="86"/>
      <c r="AC6" s="86"/>
      <c r="AD6" s="86"/>
    </row>
    <row r="7" spans="1:34" ht="19.5" customHeight="1" x14ac:dyDescent="0.3">
      <c r="A7" s="86"/>
      <c r="B7" s="177"/>
      <c r="C7" s="86"/>
      <c r="D7" s="95" t="s">
        <v>101</v>
      </c>
      <c r="E7" s="96">
        <v>1</v>
      </c>
      <c r="F7" s="97">
        <v>1500</v>
      </c>
      <c r="G7" s="97">
        <v>11</v>
      </c>
      <c r="H7" s="98">
        <v>45</v>
      </c>
      <c r="I7" s="97">
        <f>ROUND($H7*0.25,0)</f>
        <v>11</v>
      </c>
      <c r="J7" s="99">
        <f>ROUND($H7*0.18,0)</f>
        <v>8</v>
      </c>
      <c r="K7" s="100">
        <f t="shared" si="5"/>
        <v>495</v>
      </c>
      <c r="L7" s="101">
        <f t="shared" si="0"/>
        <v>121</v>
      </c>
      <c r="M7" s="99">
        <f t="shared" si="0"/>
        <v>88</v>
      </c>
      <c r="N7" s="36">
        <f t="shared" si="1"/>
        <v>990</v>
      </c>
      <c r="O7" s="101">
        <f t="shared" si="2"/>
        <v>242</v>
      </c>
      <c r="P7" s="34">
        <f t="shared" si="3"/>
        <v>264</v>
      </c>
      <c r="Q7" s="109">
        <f t="shared" si="4"/>
        <v>64.53</v>
      </c>
      <c r="R7" s="101">
        <v>2</v>
      </c>
      <c r="S7" s="110" t="s">
        <v>12</v>
      </c>
      <c r="T7" s="101">
        <v>20</v>
      </c>
      <c r="U7" s="40">
        <v>5</v>
      </c>
      <c r="V7" s="86"/>
      <c r="W7" s="86"/>
      <c r="X7" s="86"/>
      <c r="Y7" s="86"/>
      <c r="Z7" s="86"/>
      <c r="AA7" s="86"/>
      <c r="AB7" s="86"/>
      <c r="AC7" s="86"/>
      <c r="AD7" s="86"/>
    </row>
    <row r="8" spans="1:34" ht="19.5" customHeight="1" x14ac:dyDescent="0.3">
      <c r="A8" s="86"/>
      <c r="B8" s="177"/>
      <c r="C8" s="86"/>
      <c r="D8" s="95" t="s">
        <v>102</v>
      </c>
      <c r="E8" s="96">
        <v>2</v>
      </c>
      <c r="F8" s="97">
        <v>1600</v>
      </c>
      <c r="G8" s="97">
        <v>11</v>
      </c>
      <c r="H8" s="98">
        <v>46</v>
      </c>
      <c r="I8" s="97">
        <f t="shared" ref="I8:I12" si="6">ROUND($H8*0.25,0)</f>
        <v>12</v>
      </c>
      <c r="J8" s="99">
        <f t="shared" ref="J8:J12" si="7">ROUND($H8*0.18,0)</f>
        <v>8</v>
      </c>
      <c r="K8" s="100">
        <f t="shared" si="5"/>
        <v>506</v>
      </c>
      <c r="L8" s="101">
        <f t="shared" si="0"/>
        <v>132</v>
      </c>
      <c r="M8" s="99">
        <f t="shared" si="0"/>
        <v>88</v>
      </c>
      <c r="N8" s="36">
        <f t="shared" si="1"/>
        <v>1012</v>
      </c>
      <c r="O8" s="101">
        <f t="shared" si="2"/>
        <v>264</v>
      </c>
      <c r="P8" s="34">
        <f t="shared" si="3"/>
        <v>269.87</v>
      </c>
      <c r="Q8" s="109">
        <f t="shared" si="4"/>
        <v>70.400000000000006</v>
      </c>
      <c r="R8" s="101">
        <v>2</v>
      </c>
      <c r="S8" s="110" t="s">
        <v>12</v>
      </c>
      <c r="T8" s="101">
        <v>20</v>
      </c>
      <c r="U8" s="40">
        <v>5</v>
      </c>
      <c r="V8" s="86"/>
      <c r="W8" s="86"/>
      <c r="X8" s="86"/>
      <c r="Y8" s="86"/>
      <c r="Z8" s="86"/>
      <c r="AA8" s="86"/>
      <c r="AB8" s="86"/>
      <c r="AC8" s="86"/>
      <c r="AD8" s="86"/>
    </row>
    <row r="9" spans="1:34" ht="19.5" customHeight="1" x14ac:dyDescent="0.3">
      <c r="A9" s="86"/>
      <c r="B9" s="177"/>
      <c r="C9" s="86"/>
      <c r="D9" s="95" t="s">
        <v>103</v>
      </c>
      <c r="E9" s="96" t="s">
        <v>66</v>
      </c>
      <c r="F9" s="97">
        <v>1700</v>
      </c>
      <c r="G9" s="97">
        <v>11</v>
      </c>
      <c r="H9" s="98">
        <v>47</v>
      </c>
      <c r="I9" s="97">
        <f t="shared" si="6"/>
        <v>12</v>
      </c>
      <c r="J9" s="99">
        <f t="shared" si="7"/>
        <v>8</v>
      </c>
      <c r="K9" s="100">
        <f t="shared" si="5"/>
        <v>517</v>
      </c>
      <c r="L9" s="101">
        <f t="shared" si="0"/>
        <v>132</v>
      </c>
      <c r="M9" s="99">
        <f t="shared" si="0"/>
        <v>88</v>
      </c>
      <c r="N9" s="36">
        <f t="shared" si="1"/>
        <v>1034</v>
      </c>
      <c r="O9" s="101">
        <f t="shared" si="2"/>
        <v>264</v>
      </c>
      <c r="P9" s="34">
        <f t="shared" si="3"/>
        <v>275.73</v>
      </c>
      <c r="Q9" s="109">
        <f t="shared" si="4"/>
        <v>70.400000000000006</v>
      </c>
      <c r="R9" s="101">
        <v>2</v>
      </c>
      <c r="S9" s="110" t="s">
        <v>12</v>
      </c>
      <c r="T9" s="101">
        <v>20</v>
      </c>
      <c r="U9" s="40">
        <v>5</v>
      </c>
      <c r="V9" s="86"/>
      <c r="W9" s="86"/>
      <c r="X9" s="86"/>
      <c r="Y9" s="86"/>
      <c r="Z9" s="86"/>
      <c r="AA9" s="86"/>
      <c r="AB9" s="86"/>
      <c r="AC9" s="86"/>
      <c r="AD9" s="86"/>
    </row>
    <row r="10" spans="1:34" ht="19.5" customHeight="1" x14ac:dyDescent="0.3">
      <c r="A10" s="86"/>
      <c r="B10" s="177"/>
      <c r="C10" s="86"/>
      <c r="D10" s="95" t="s">
        <v>104</v>
      </c>
      <c r="E10" s="96">
        <v>4</v>
      </c>
      <c r="F10" s="97">
        <v>1550</v>
      </c>
      <c r="G10" s="97">
        <v>11</v>
      </c>
      <c r="H10" s="98">
        <v>48</v>
      </c>
      <c r="I10" s="97">
        <f t="shared" si="6"/>
        <v>12</v>
      </c>
      <c r="J10" s="99">
        <f t="shared" si="7"/>
        <v>9</v>
      </c>
      <c r="K10" s="100">
        <f t="shared" si="5"/>
        <v>528</v>
      </c>
      <c r="L10" s="101">
        <f t="shared" si="0"/>
        <v>132</v>
      </c>
      <c r="M10" s="99">
        <f t="shared" si="0"/>
        <v>99</v>
      </c>
      <c r="N10" s="36">
        <f t="shared" si="1"/>
        <v>1056</v>
      </c>
      <c r="O10" s="101">
        <f t="shared" si="2"/>
        <v>264</v>
      </c>
      <c r="P10" s="34">
        <f t="shared" si="3"/>
        <v>281.60000000000002</v>
      </c>
      <c r="Q10" s="109">
        <f t="shared" si="4"/>
        <v>70.400000000000006</v>
      </c>
      <c r="R10" s="101">
        <v>2</v>
      </c>
      <c r="S10" s="101" t="s">
        <v>5</v>
      </c>
      <c r="T10" s="101">
        <v>20</v>
      </c>
      <c r="U10" s="40">
        <v>5</v>
      </c>
      <c r="V10" s="86"/>
      <c r="W10" s="86"/>
      <c r="X10" s="86"/>
      <c r="Y10" s="86"/>
      <c r="Z10" s="86"/>
      <c r="AA10" s="86"/>
      <c r="AB10" s="86"/>
      <c r="AC10" s="86"/>
      <c r="AD10" s="86"/>
    </row>
    <row r="11" spans="1:34" ht="19.5" customHeight="1" x14ac:dyDescent="0.3">
      <c r="A11" s="86"/>
      <c r="B11" s="177"/>
      <c r="C11" s="86"/>
      <c r="D11" s="95" t="s">
        <v>105</v>
      </c>
      <c r="E11" s="96">
        <v>5</v>
      </c>
      <c r="F11" s="97">
        <v>1650</v>
      </c>
      <c r="G11" s="97">
        <v>11</v>
      </c>
      <c r="H11" s="98">
        <v>50</v>
      </c>
      <c r="I11" s="97">
        <f t="shared" si="6"/>
        <v>13</v>
      </c>
      <c r="J11" s="99">
        <f t="shared" si="7"/>
        <v>9</v>
      </c>
      <c r="K11" s="100">
        <f t="shared" si="5"/>
        <v>550</v>
      </c>
      <c r="L11" s="101">
        <f t="shared" si="0"/>
        <v>143</v>
      </c>
      <c r="M11" s="99">
        <f t="shared" si="0"/>
        <v>99</v>
      </c>
      <c r="N11" s="36">
        <f t="shared" si="1"/>
        <v>1100</v>
      </c>
      <c r="O11" s="101">
        <f t="shared" si="2"/>
        <v>286</v>
      </c>
      <c r="P11" s="34">
        <f t="shared" si="3"/>
        <v>293.33</v>
      </c>
      <c r="Q11" s="109">
        <f t="shared" si="4"/>
        <v>76.27</v>
      </c>
      <c r="R11" s="101">
        <v>2</v>
      </c>
      <c r="S11" s="101" t="s">
        <v>5</v>
      </c>
      <c r="T11" s="101">
        <v>20</v>
      </c>
      <c r="U11" s="40">
        <v>5</v>
      </c>
      <c r="V11" s="86"/>
      <c r="W11" s="86"/>
      <c r="X11" s="86"/>
      <c r="Y11" s="86"/>
      <c r="Z11" s="86"/>
      <c r="AA11" s="86"/>
      <c r="AB11" s="86"/>
      <c r="AC11" s="86"/>
      <c r="AD11" s="86"/>
    </row>
    <row r="12" spans="1:34" ht="19.5" customHeight="1" thickBot="1" x14ac:dyDescent="0.35">
      <c r="A12" s="86"/>
      <c r="B12" s="177"/>
      <c r="C12" s="86"/>
      <c r="D12" s="102" t="s">
        <v>106</v>
      </c>
      <c r="E12" s="103" t="s">
        <v>67</v>
      </c>
      <c r="F12" s="104">
        <v>1750</v>
      </c>
      <c r="G12" s="104">
        <v>11</v>
      </c>
      <c r="H12" s="105">
        <v>52</v>
      </c>
      <c r="I12" s="104">
        <f t="shared" si="6"/>
        <v>13</v>
      </c>
      <c r="J12" s="106">
        <f t="shared" si="7"/>
        <v>9</v>
      </c>
      <c r="K12" s="107">
        <f t="shared" si="5"/>
        <v>572</v>
      </c>
      <c r="L12" s="108">
        <f t="shared" si="0"/>
        <v>143</v>
      </c>
      <c r="M12" s="106">
        <f t="shared" si="0"/>
        <v>99</v>
      </c>
      <c r="N12" s="37">
        <f t="shared" si="1"/>
        <v>1144</v>
      </c>
      <c r="O12" s="108">
        <f t="shared" si="2"/>
        <v>286</v>
      </c>
      <c r="P12" s="35">
        <f t="shared" si="3"/>
        <v>305.07</v>
      </c>
      <c r="Q12" s="111">
        <f t="shared" si="4"/>
        <v>76.27</v>
      </c>
      <c r="R12" s="108">
        <v>2</v>
      </c>
      <c r="S12" s="108" t="s">
        <v>5</v>
      </c>
      <c r="T12" s="108">
        <v>20</v>
      </c>
      <c r="U12" s="41">
        <v>5</v>
      </c>
      <c r="V12" s="86"/>
      <c r="W12" s="86"/>
      <c r="X12" s="86"/>
      <c r="Y12" s="86"/>
      <c r="Z12" s="86"/>
      <c r="AA12" s="86"/>
      <c r="AB12" s="86"/>
      <c r="AC12" s="86"/>
      <c r="AD12" s="86"/>
    </row>
    <row r="13" spans="1:34" ht="6" customHeight="1" x14ac:dyDescent="0.25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4" s="90" customFormat="1" ht="8" customHeight="1" x14ac:dyDescent="0.25"/>
    <row r="15" spans="1:34" ht="6" customHeight="1" thickBot="1" x14ac:dyDescent="0.3">
      <c r="A15" s="88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</row>
    <row r="16" spans="1:34" ht="13" customHeight="1" x14ac:dyDescent="0.3">
      <c r="A16" s="88"/>
      <c r="B16" s="178" t="s">
        <v>76</v>
      </c>
      <c r="C16" s="88"/>
      <c r="D16" s="135" t="s">
        <v>116</v>
      </c>
      <c r="E16" s="140" t="s">
        <v>65</v>
      </c>
      <c r="F16" s="24"/>
      <c r="G16" s="24"/>
      <c r="H16" s="137" t="s">
        <v>26</v>
      </c>
      <c r="I16" s="138"/>
      <c r="J16" s="139"/>
      <c r="K16" s="137" t="s">
        <v>23</v>
      </c>
      <c r="L16" s="138"/>
      <c r="M16" s="139"/>
      <c r="N16" s="137" t="s">
        <v>19</v>
      </c>
      <c r="O16" s="138"/>
      <c r="P16" s="138"/>
      <c r="Q16" s="139"/>
      <c r="R16" s="24"/>
      <c r="S16" s="24"/>
      <c r="T16" s="24"/>
      <c r="U16" s="25"/>
      <c r="V16" s="88"/>
      <c r="W16" s="88"/>
      <c r="X16" s="88"/>
      <c r="Y16" s="88"/>
      <c r="Z16" s="88"/>
      <c r="AA16" s="88"/>
      <c r="AB16" s="88"/>
      <c r="AC16" s="88"/>
      <c r="AD16" s="88"/>
    </row>
    <row r="17" spans="1:30" ht="13.5" customHeight="1" thickBot="1" x14ac:dyDescent="0.35">
      <c r="A17" s="88"/>
      <c r="B17" s="178"/>
      <c r="C17" s="88"/>
      <c r="D17" s="136"/>
      <c r="E17" s="141"/>
      <c r="F17" s="26" t="s">
        <v>1</v>
      </c>
      <c r="G17" s="26" t="s">
        <v>2</v>
      </c>
      <c r="H17" s="27" t="s">
        <v>24</v>
      </c>
      <c r="I17" s="26" t="s">
        <v>25</v>
      </c>
      <c r="J17" s="28" t="s">
        <v>27</v>
      </c>
      <c r="K17" s="27" t="s">
        <v>24</v>
      </c>
      <c r="L17" s="26" t="s">
        <v>25</v>
      </c>
      <c r="M17" s="28" t="s">
        <v>27</v>
      </c>
      <c r="N17" s="27" t="s">
        <v>28</v>
      </c>
      <c r="O17" s="26" t="s">
        <v>29</v>
      </c>
      <c r="P17" s="29" t="s">
        <v>30</v>
      </c>
      <c r="Q17" s="28" t="s">
        <v>31</v>
      </c>
      <c r="R17" s="26" t="s">
        <v>20</v>
      </c>
      <c r="S17" s="26" t="s">
        <v>3</v>
      </c>
      <c r="T17" s="26" t="s">
        <v>21</v>
      </c>
      <c r="U17" s="28" t="s">
        <v>22</v>
      </c>
      <c r="V17" s="88"/>
      <c r="W17" s="88"/>
      <c r="X17" s="88"/>
      <c r="Y17" s="88"/>
      <c r="Z17" s="88"/>
      <c r="AA17" s="88"/>
      <c r="AB17" s="88"/>
      <c r="AC17" s="88"/>
      <c r="AD17" s="88"/>
    </row>
    <row r="18" spans="1:30" ht="19.5" customHeight="1" x14ac:dyDescent="0.3">
      <c r="A18" s="88"/>
      <c r="B18" s="178"/>
      <c r="C18" s="88"/>
      <c r="D18" s="60" t="s">
        <v>4</v>
      </c>
      <c r="E18" s="141"/>
      <c r="F18" s="61">
        <v>800</v>
      </c>
      <c r="G18" s="61">
        <v>7.5</v>
      </c>
      <c r="H18" s="62">
        <v>18</v>
      </c>
      <c r="I18" s="61">
        <v>5</v>
      </c>
      <c r="J18" s="63"/>
      <c r="K18" s="64">
        <f>$G18*H18</f>
        <v>135</v>
      </c>
      <c r="L18" s="61">
        <f t="shared" ref="L18:M25" si="8">$G18*I18</f>
        <v>37.5</v>
      </c>
      <c r="M18" s="63"/>
      <c r="N18" s="70">
        <f t="shared" ref="N18:N25" si="9">R18*K18</f>
        <v>810</v>
      </c>
      <c r="O18" s="61">
        <f t="shared" ref="O18:O25" si="10">R18*L18</f>
        <v>225</v>
      </c>
      <c r="P18" s="61">
        <f t="shared" ref="P18:P25" si="11">ROUND((((H18*T18)/((T18/G18)+U18))*R18), 2)</f>
        <v>336.62</v>
      </c>
      <c r="Q18" s="63">
        <f t="shared" ref="Q18:Q25" si="12">ROUND((((I18*T18)/((T18/G18)+U18))*R18), 2)</f>
        <v>93.51</v>
      </c>
      <c r="R18" s="61">
        <v>6</v>
      </c>
      <c r="S18" s="61" t="s">
        <v>5</v>
      </c>
      <c r="T18" s="61">
        <v>40</v>
      </c>
      <c r="U18" s="63">
        <v>7.5</v>
      </c>
      <c r="V18" s="88"/>
      <c r="W18" s="88"/>
      <c r="X18" s="88"/>
      <c r="Y18" s="88"/>
      <c r="Z18" s="88"/>
      <c r="AA18" s="88"/>
      <c r="AB18" s="88"/>
      <c r="AC18" s="88"/>
      <c r="AD18" s="88"/>
    </row>
    <row r="19" spans="1:30" ht="19.5" customHeight="1" thickBot="1" x14ac:dyDescent="0.35">
      <c r="A19" s="88"/>
      <c r="B19" s="178"/>
      <c r="C19" s="88"/>
      <c r="D19" s="65" t="s">
        <v>6</v>
      </c>
      <c r="E19" s="142"/>
      <c r="F19" s="66">
        <v>1250</v>
      </c>
      <c r="G19" s="66">
        <v>4</v>
      </c>
      <c r="H19" s="67">
        <v>37</v>
      </c>
      <c r="I19" s="66">
        <v>11</v>
      </c>
      <c r="J19" s="68"/>
      <c r="K19" s="69">
        <f t="shared" ref="K19:K25" si="13">$G19*H19</f>
        <v>148</v>
      </c>
      <c r="L19" s="66">
        <f t="shared" si="8"/>
        <v>44</v>
      </c>
      <c r="M19" s="68"/>
      <c r="N19" s="71">
        <f t="shared" si="9"/>
        <v>592</v>
      </c>
      <c r="O19" s="66">
        <f t="shared" si="10"/>
        <v>176</v>
      </c>
      <c r="P19" s="66">
        <f t="shared" si="11"/>
        <v>338.29</v>
      </c>
      <c r="Q19" s="68">
        <f t="shared" si="12"/>
        <v>100.57</v>
      </c>
      <c r="R19" s="66">
        <v>4</v>
      </c>
      <c r="S19" s="66" t="s">
        <v>5</v>
      </c>
      <c r="T19" s="66">
        <v>40</v>
      </c>
      <c r="U19" s="68">
        <v>7.5</v>
      </c>
      <c r="V19" s="88"/>
      <c r="W19" s="88"/>
      <c r="X19" s="88"/>
      <c r="Y19" s="88"/>
      <c r="Z19" s="88"/>
      <c r="AA19" s="88"/>
      <c r="AB19" s="88"/>
      <c r="AC19" s="88"/>
      <c r="AD19" s="88"/>
    </row>
    <row r="20" spans="1:30" ht="19.5" customHeight="1" x14ac:dyDescent="0.3">
      <c r="A20" s="88"/>
      <c r="B20" s="178"/>
      <c r="C20" s="88"/>
      <c r="D20" s="95" t="s">
        <v>101</v>
      </c>
      <c r="E20" s="96">
        <v>1</v>
      </c>
      <c r="F20" s="97">
        <v>1500</v>
      </c>
      <c r="G20" s="97">
        <v>11</v>
      </c>
      <c r="H20" s="112">
        <f>ROUND(H7*0.9,0)</f>
        <v>41</v>
      </c>
      <c r="I20" s="113">
        <f>ROUND(I7*0.9,0)</f>
        <v>10</v>
      </c>
      <c r="J20" s="114">
        <f>ROUND(J7*0.9,0)</f>
        <v>7</v>
      </c>
      <c r="K20" s="100">
        <f t="shared" si="13"/>
        <v>451</v>
      </c>
      <c r="L20" s="101">
        <f t="shared" si="8"/>
        <v>110</v>
      </c>
      <c r="M20" s="99">
        <f t="shared" si="8"/>
        <v>77</v>
      </c>
      <c r="N20" s="36">
        <f t="shared" si="9"/>
        <v>902</v>
      </c>
      <c r="O20" s="101">
        <f t="shared" si="10"/>
        <v>220</v>
      </c>
      <c r="P20" s="34">
        <f t="shared" si="11"/>
        <v>240.53</v>
      </c>
      <c r="Q20" s="109">
        <f t="shared" si="12"/>
        <v>58.67</v>
      </c>
      <c r="R20" s="101">
        <v>2</v>
      </c>
      <c r="S20" s="110" t="s">
        <v>12</v>
      </c>
      <c r="T20" s="101">
        <v>20</v>
      </c>
      <c r="U20" s="40">
        <v>5</v>
      </c>
      <c r="V20" s="88"/>
      <c r="W20" s="88"/>
      <c r="X20" s="88"/>
      <c r="Y20" s="88"/>
      <c r="Z20" s="88"/>
      <c r="AA20" s="88"/>
      <c r="AB20" s="88"/>
      <c r="AC20" s="88"/>
      <c r="AD20" s="88"/>
    </row>
    <row r="21" spans="1:30" ht="19.5" customHeight="1" x14ac:dyDescent="0.3">
      <c r="A21" s="88"/>
      <c r="B21" s="178"/>
      <c r="C21" s="88"/>
      <c r="D21" s="95" t="s">
        <v>102</v>
      </c>
      <c r="E21" s="96">
        <v>2</v>
      </c>
      <c r="F21" s="97">
        <v>1600</v>
      </c>
      <c r="G21" s="97">
        <v>11</v>
      </c>
      <c r="H21" s="98">
        <f t="shared" ref="H21:J25" si="14">ROUND(H8*0.9,0)</f>
        <v>41</v>
      </c>
      <c r="I21" s="97">
        <f t="shared" si="14"/>
        <v>11</v>
      </c>
      <c r="J21" s="99">
        <f t="shared" si="14"/>
        <v>7</v>
      </c>
      <c r="K21" s="100">
        <f t="shared" si="13"/>
        <v>451</v>
      </c>
      <c r="L21" s="101">
        <f t="shared" si="8"/>
        <v>121</v>
      </c>
      <c r="M21" s="99">
        <f t="shared" si="8"/>
        <v>77</v>
      </c>
      <c r="N21" s="36">
        <f t="shared" si="9"/>
        <v>902</v>
      </c>
      <c r="O21" s="101">
        <f t="shared" si="10"/>
        <v>242</v>
      </c>
      <c r="P21" s="34">
        <f t="shared" si="11"/>
        <v>240.53</v>
      </c>
      <c r="Q21" s="109">
        <f t="shared" si="12"/>
        <v>64.53</v>
      </c>
      <c r="R21" s="101">
        <v>2</v>
      </c>
      <c r="S21" s="110" t="s">
        <v>12</v>
      </c>
      <c r="T21" s="101">
        <v>20</v>
      </c>
      <c r="U21" s="40">
        <v>5</v>
      </c>
      <c r="V21" s="88"/>
      <c r="W21" s="88"/>
      <c r="X21" s="88"/>
      <c r="Y21" s="88"/>
      <c r="Z21" s="88"/>
      <c r="AA21" s="88"/>
      <c r="AB21" s="88"/>
      <c r="AC21" s="88"/>
      <c r="AD21" s="88"/>
    </row>
    <row r="22" spans="1:30" ht="19.5" customHeight="1" x14ac:dyDescent="0.3">
      <c r="A22" s="88"/>
      <c r="B22" s="178"/>
      <c r="C22" s="88"/>
      <c r="D22" s="95" t="s">
        <v>103</v>
      </c>
      <c r="E22" s="96" t="s">
        <v>66</v>
      </c>
      <c r="F22" s="97">
        <v>1700</v>
      </c>
      <c r="G22" s="97">
        <v>11</v>
      </c>
      <c r="H22" s="98">
        <f t="shared" si="14"/>
        <v>42</v>
      </c>
      <c r="I22" s="97">
        <f t="shared" si="14"/>
        <v>11</v>
      </c>
      <c r="J22" s="99">
        <f t="shared" si="14"/>
        <v>7</v>
      </c>
      <c r="K22" s="100">
        <f t="shared" si="13"/>
        <v>462</v>
      </c>
      <c r="L22" s="101">
        <f t="shared" si="8"/>
        <v>121</v>
      </c>
      <c r="M22" s="99">
        <f t="shared" si="8"/>
        <v>77</v>
      </c>
      <c r="N22" s="36">
        <f t="shared" si="9"/>
        <v>924</v>
      </c>
      <c r="O22" s="101">
        <f t="shared" si="10"/>
        <v>242</v>
      </c>
      <c r="P22" s="34">
        <f t="shared" si="11"/>
        <v>246.4</v>
      </c>
      <c r="Q22" s="109">
        <f t="shared" si="12"/>
        <v>64.53</v>
      </c>
      <c r="R22" s="101">
        <v>2</v>
      </c>
      <c r="S22" s="110" t="s">
        <v>12</v>
      </c>
      <c r="T22" s="101">
        <v>20</v>
      </c>
      <c r="U22" s="40">
        <v>5</v>
      </c>
      <c r="V22" s="88"/>
      <c r="W22" s="88"/>
      <c r="X22" s="88"/>
      <c r="Y22" s="88"/>
      <c r="Z22" s="88"/>
      <c r="AA22" s="88"/>
      <c r="AB22" s="88"/>
      <c r="AC22" s="88"/>
      <c r="AD22" s="88"/>
    </row>
    <row r="23" spans="1:30" ht="19.5" customHeight="1" x14ac:dyDescent="0.3">
      <c r="A23" s="88"/>
      <c r="B23" s="178"/>
      <c r="C23" s="88"/>
      <c r="D23" s="95" t="s">
        <v>104</v>
      </c>
      <c r="E23" s="96">
        <v>4</v>
      </c>
      <c r="F23" s="97">
        <v>1550</v>
      </c>
      <c r="G23" s="97">
        <v>11</v>
      </c>
      <c r="H23" s="98">
        <f t="shared" si="14"/>
        <v>43</v>
      </c>
      <c r="I23" s="97">
        <f t="shared" si="14"/>
        <v>11</v>
      </c>
      <c r="J23" s="99">
        <f t="shared" si="14"/>
        <v>8</v>
      </c>
      <c r="K23" s="100">
        <f t="shared" si="13"/>
        <v>473</v>
      </c>
      <c r="L23" s="101">
        <f t="shared" si="8"/>
        <v>121</v>
      </c>
      <c r="M23" s="99">
        <f t="shared" si="8"/>
        <v>88</v>
      </c>
      <c r="N23" s="36">
        <f t="shared" si="9"/>
        <v>946</v>
      </c>
      <c r="O23" s="101">
        <f t="shared" si="10"/>
        <v>242</v>
      </c>
      <c r="P23" s="34">
        <f t="shared" si="11"/>
        <v>252.27</v>
      </c>
      <c r="Q23" s="109">
        <f t="shared" si="12"/>
        <v>64.53</v>
      </c>
      <c r="R23" s="101">
        <v>2</v>
      </c>
      <c r="S23" s="101" t="s">
        <v>5</v>
      </c>
      <c r="T23" s="101">
        <v>20</v>
      </c>
      <c r="U23" s="40">
        <v>5</v>
      </c>
      <c r="V23" s="88"/>
      <c r="W23" s="88"/>
      <c r="X23" s="88"/>
      <c r="Y23" s="88"/>
      <c r="Z23" s="88"/>
      <c r="AA23" s="88"/>
      <c r="AB23" s="88"/>
      <c r="AC23" s="88"/>
      <c r="AD23" s="88"/>
    </row>
    <row r="24" spans="1:30" ht="19.5" customHeight="1" x14ac:dyDescent="0.3">
      <c r="A24" s="88"/>
      <c r="B24" s="178"/>
      <c r="C24" s="88"/>
      <c r="D24" s="95" t="s">
        <v>105</v>
      </c>
      <c r="E24" s="96">
        <v>5</v>
      </c>
      <c r="F24" s="97">
        <v>1650</v>
      </c>
      <c r="G24" s="97">
        <v>11</v>
      </c>
      <c r="H24" s="98">
        <f t="shared" si="14"/>
        <v>45</v>
      </c>
      <c r="I24" s="97">
        <f t="shared" si="14"/>
        <v>12</v>
      </c>
      <c r="J24" s="99">
        <f t="shared" si="14"/>
        <v>8</v>
      </c>
      <c r="K24" s="100">
        <f t="shared" si="13"/>
        <v>495</v>
      </c>
      <c r="L24" s="101">
        <f t="shared" si="8"/>
        <v>132</v>
      </c>
      <c r="M24" s="99">
        <f t="shared" si="8"/>
        <v>88</v>
      </c>
      <c r="N24" s="36">
        <f t="shared" si="9"/>
        <v>990</v>
      </c>
      <c r="O24" s="101">
        <f t="shared" si="10"/>
        <v>264</v>
      </c>
      <c r="P24" s="34">
        <f t="shared" si="11"/>
        <v>264</v>
      </c>
      <c r="Q24" s="109">
        <f t="shared" si="12"/>
        <v>70.400000000000006</v>
      </c>
      <c r="R24" s="101">
        <v>2</v>
      </c>
      <c r="S24" s="101" t="s">
        <v>5</v>
      </c>
      <c r="T24" s="101">
        <v>20</v>
      </c>
      <c r="U24" s="40">
        <v>5</v>
      </c>
      <c r="V24" s="88"/>
      <c r="W24" s="88"/>
      <c r="X24" s="88"/>
      <c r="Y24" s="88"/>
      <c r="Z24" s="88"/>
      <c r="AA24" s="88"/>
      <c r="AB24" s="88"/>
      <c r="AC24" s="88"/>
      <c r="AD24" s="88"/>
    </row>
    <row r="25" spans="1:30" ht="19.5" customHeight="1" thickBot="1" x14ac:dyDescent="0.35">
      <c r="A25" s="88"/>
      <c r="B25" s="178"/>
      <c r="C25" s="88"/>
      <c r="D25" s="102" t="s">
        <v>106</v>
      </c>
      <c r="E25" s="103" t="s">
        <v>67</v>
      </c>
      <c r="F25" s="104">
        <v>1750</v>
      </c>
      <c r="G25" s="104">
        <v>11</v>
      </c>
      <c r="H25" s="105">
        <f t="shared" si="14"/>
        <v>47</v>
      </c>
      <c r="I25" s="104">
        <f t="shared" si="14"/>
        <v>12</v>
      </c>
      <c r="J25" s="106">
        <f t="shared" si="14"/>
        <v>8</v>
      </c>
      <c r="K25" s="107">
        <f t="shared" si="13"/>
        <v>517</v>
      </c>
      <c r="L25" s="108">
        <f t="shared" si="8"/>
        <v>132</v>
      </c>
      <c r="M25" s="106">
        <f t="shared" si="8"/>
        <v>88</v>
      </c>
      <c r="N25" s="37">
        <f t="shared" si="9"/>
        <v>1034</v>
      </c>
      <c r="O25" s="108">
        <f t="shared" si="10"/>
        <v>264</v>
      </c>
      <c r="P25" s="35">
        <f t="shared" si="11"/>
        <v>275.73</v>
      </c>
      <c r="Q25" s="111">
        <f t="shared" si="12"/>
        <v>70.400000000000006</v>
      </c>
      <c r="R25" s="108">
        <v>2</v>
      </c>
      <c r="S25" s="108" t="s">
        <v>5</v>
      </c>
      <c r="T25" s="108">
        <v>20</v>
      </c>
      <c r="U25" s="41">
        <v>5</v>
      </c>
      <c r="V25" s="88"/>
      <c r="W25" s="88"/>
      <c r="X25" s="88"/>
      <c r="Y25" s="88"/>
      <c r="Z25" s="88"/>
      <c r="AA25" s="88"/>
      <c r="AB25" s="88"/>
      <c r="AC25" s="88"/>
      <c r="AD25" s="88"/>
    </row>
    <row r="26" spans="1:30" ht="6" customHeight="1" x14ac:dyDescent="0.25">
      <c r="A26" s="88"/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</row>
    <row r="27" spans="1:30" s="90" customFormat="1" ht="8" customHeight="1" x14ac:dyDescent="0.25"/>
    <row r="28" spans="1:30" ht="6" customHeight="1" thickBot="1" x14ac:dyDescent="0.3">
      <c r="A28" s="89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</row>
    <row r="29" spans="1:30" ht="13" customHeight="1" x14ac:dyDescent="0.3">
      <c r="A29" s="89"/>
      <c r="B29" s="179" t="s">
        <v>77</v>
      </c>
      <c r="C29" s="89"/>
      <c r="D29" s="135" t="s">
        <v>116</v>
      </c>
      <c r="E29" s="140" t="s">
        <v>65</v>
      </c>
      <c r="F29" s="24"/>
      <c r="G29" s="24"/>
      <c r="H29" s="137" t="s">
        <v>26</v>
      </c>
      <c r="I29" s="138"/>
      <c r="J29" s="139"/>
      <c r="K29" s="137" t="s">
        <v>23</v>
      </c>
      <c r="L29" s="138"/>
      <c r="M29" s="139"/>
      <c r="N29" s="137" t="s">
        <v>19</v>
      </c>
      <c r="O29" s="138"/>
      <c r="P29" s="138"/>
      <c r="Q29" s="139"/>
      <c r="R29" s="24"/>
      <c r="S29" s="24"/>
      <c r="T29" s="24"/>
      <c r="U29" s="25"/>
      <c r="V29" s="89"/>
      <c r="W29" s="89"/>
      <c r="X29" s="89"/>
      <c r="Y29" s="89"/>
      <c r="Z29" s="89"/>
      <c r="AA29" s="89"/>
      <c r="AB29" s="89"/>
      <c r="AC29" s="89"/>
      <c r="AD29" s="89"/>
    </row>
    <row r="30" spans="1:30" ht="13.5" customHeight="1" thickBot="1" x14ac:dyDescent="0.35">
      <c r="A30" s="89"/>
      <c r="B30" s="179"/>
      <c r="C30" s="89"/>
      <c r="D30" s="136"/>
      <c r="E30" s="141"/>
      <c r="F30" s="26" t="s">
        <v>1</v>
      </c>
      <c r="G30" s="26" t="s">
        <v>2</v>
      </c>
      <c r="H30" s="27" t="s">
        <v>24</v>
      </c>
      <c r="I30" s="26" t="s">
        <v>25</v>
      </c>
      <c r="J30" s="28" t="s">
        <v>27</v>
      </c>
      <c r="K30" s="27" t="s">
        <v>24</v>
      </c>
      <c r="L30" s="26" t="s">
        <v>25</v>
      </c>
      <c r="M30" s="28" t="s">
        <v>27</v>
      </c>
      <c r="N30" s="27" t="s">
        <v>28</v>
      </c>
      <c r="O30" s="26" t="s">
        <v>29</v>
      </c>
      <c r="P30" s="29" t="s">
        <v>30</v>
      </c>
      <c r="Q30" s="28" t="s">
        <v>31</v>
      </c>
      <c r="R30" s="26" t="s">
        <v>20</v>
      </c>
      <c r="S30" s="26" t="s">
        <v>3</v>
      </c>
      <c r="T30" s="26" t="s">
        <v>21</v>
      </c>
      <c r="U30" s="28" t="s">
        <v>22</v>
      </c>
      <c r="V30" s="89"/>
      <c r="W30" s="89"/>
      <c r="X30" s="89"/>
      <c r="Y30" s="89"/>
      <c r="Z30" s="89"/>
      <c r="AA30" s="89"/>
      <c r="AB30" s="89"/>
      <c r="AC30" s="89"/>
      <c r="AD30" s="89"/>
    </row>
    <row r="31" spans="1:30" ht="19.5" customHeight="1" x14ac:dyDescent="0.3">
      <c r="A31" s="89"/>
      <c r="B31" s="179"/>
      <c r="C31" s="89"/>
      <c r="D31" s="60" t="s">
        <v>4</v>
      </c>
      <c r="E31" s="141"/>
      <c r="F31" s="61">
        <v>800</v>
      </c>
      <c r="G31" s="61">
        <v>7.5</v>
      </c>
      <c r="H31" s="62">
        <v>18</v>
      </c>
      <c r="I31" s="61">
        <v>5</v>
      </c>
      <c r="J31" s="63"/>
      <c r="K31" s="64">
        <f>$G31*H31</f>
        <v>135</v>
      </c>
      <c r="L31" s="61">
        <f t="shared" ref="L31:M38" si="15">$G31*I31</f>
        <v>37.5</v>
      </c>
      <c r="M31" s="63"/>
      <c r="N31" s="70">
        <f t="shared" ref="N31:N38" si="16">R31*K31</f>
        <v>810</v>
      </c>
      <c r="O31" s="61">
        <f t="shared" ref="O31:O38" si="17">R31*L31</f>
        <v>225</v>
      </c>
      <c r="P31" s="61">
        <f t="shared" ref="P31:P38" si="18">ROUND((((H31*T31)/((T31/G31)+U31))*R31), 2)</f>
        <v>336.62</v>
      </c>
      <c r="Q31" s="63">
        <f t="shared" ref="Q31:Q38" si="19">ROUND((((I31*T31)/((T31/G31)+U31))*R31), 2)</f>
        <v>93.51</v>
      </c>
      <c r="R31" s="61">
        <v>6</v>
      </c>
      <c r="S31" s="61" t="s">
        <v>5</v>
      </c>
      <c r="T31" s="61">
        <v>40</v>
      </c>
      <c r="U31" s="63">
        <v>7.5</v>
      </c>
      <c r="V31" s="89"/>
      <c r="W31" s="89"/>
      <c r="X31" s="89"/>
      <c r="Y31" s="89"/>
      <c r="Z31" s="89"/>
      <c r="AA31" s="89"/>
      <c r="AB31" s="89"/>
      <c r="AC31" s="89"/>
      <c r="AD31" s="89"/>
    </row>
    <row r="32" spans="1:30" ht="19.5" customHeight="1" thickBot="1" x14ac:dyDescent="0.35">
      <c r="A32" s="89"/>
      <c r="B32" s="179"/>
      <c r="C32" s="89"/>
      <c r="D32" s="65" t="s">
        <v>6</v>
      </c>
      <c r="E32" s="142"/>
      <c r="F32" s="66">
        <v>1250</v>
      </c>
      <c r="G32" s="66">
        <v>4</v>
      </c>
      <c r="H32" s="91">
        <v>37</v>
      </c>
      <c r="I32" s="92">
        <v>11</v>
      </c>
      <c r="J32" s="93"/>
      <c r="K32" s="69">
        <f t="shared" ref="K32:K38" si="20">$G32*H32</f>
        <v>148</v>
      </c>
      <c r="L32" s="66">
        <f t="shared" si="15"/>
        <v>44</v>
      </c>
      <c r="M32" s="68"/>
      <c r="N32" s="71">
        <f t="shared" si="16"/>
        <v>592</v>
      </c>
      <c r="O32" s="66">
        <f t="shared" si="17"/>
        <v>176</v>
      </c>
      <c r="P32" s="66">
        <f t="shared" si="18"/>
        <v>338.29</v>
      </c>
      <c r="Q32" s="68">
        <f t="shared" si="19"/>
        <v>100.57</v>
      </c>
      <c r="R32" s="66">
        <v>4</v>
      </c>
      <c r="S32" s="66" t="s">
        <v>5</v>
      </c>
      <c r="T32" s="66">
        <v>40</v>
      </c>
      <c r="U32" s="68">
        <v>7.5</v>
      </c>
      <c r="V32" s="89"/>
      <c r="W32" s="89"/>
      <c r="X32" s="89"/>
      <c r="Y32" s="89"/>
      <c r="Z32" s="89"/>
      <c r="AA32" s="89"/>
      <c r="AB32" s="89"/>
      <c r="AC32" s="89"/>
      <c r="AD32" s="89"/>
    </row>
    <row r="33" spans="1:30" ht="19.5" customHeight="1" x14ac:dyDescent="0.3">
      <c r="A33" s="89"/>
      <c r="B33" s="179"/>
      <c r="C33" s="89"/>
      <c r="D33" s="95" t="s">
        <v>101</v>
      </c>
      <c r="E33" s="96">
        <v>1</v>
      </c>
      <c r="F33" s="97">
        <v>1500</v>
      </c>
      <c r="G33" s="97">
        <v>11</v>
      </c>
      <c r="H33" s="112">
        <f>H7*2</f>
        <v>90</v>
      </c>
      <c r="I33" s="113">
        <f t="shared" ref="I33:J33" si="21">I7*2</f>
        <v>22</v>
      </c>
      <c r="J33" s="114">
        <f t="shared" si="21"/>
        <v>16</v>
      </c>
      <c r="K33" s="115">
        <f t="shared" si="20"/>
        <v>990</v>
      </c>
      <c r="L33" s="101">
        <f t="shared" si="15"/>
        <v>242</v>
      </c>
      <c r="M33" s="99">
        <f t="shared" si="15"/>
        <v>176</v>
      </c>
      <c r="N33" s="36">
        <f t="shared" si="16"/>
        <v>1980</v>
      </c>
      <c r="O33" s="101">
        <f t="shared" si="17"/>
        <v>484</v>
      </c>
      <c r="P33" s="34">
        <f t="shared" si="18"/>
        <v>528</v>
      </c>
      <c r="Q33" s="109">
        <f t="shared" si="19"/>
        <v>129.07</v>
      </c>
      <c r="R33" s="101">
        <v>2</v>
      </c>
      <c r="S33" s="110" t="s">
        <v>12</v>
      </c>
      <c r="T33" s="101">
        <v>20</v>
      </c>
      <c r="U33" s="40">
        <v>5</v>
      </c>
      <c r="V33" s="89"/>
      <c r="W33" s="89"/>
      <c r="X33" s="89"/>
      <c r="Y33" s="89"/>
      <c r="Z33" s="89"/>
      <c r="AA33" s="89"/>
      <c r="AB33" s="89"/>
      <c r="AC33" s="89"/>
      <c r="AD33" s="89"/>
    </row>
    <row r="34" spans="1:30" ht="19.5" customHeight="1" x14ac:dyDescent="0.3">
      <c r="A34" s="89"/>
      <c r="B34" s="179"/>
      <c r="C34" s="89"/>
      <c r="D34" s="95" t="s">
        <v>102</v>
      </c>
      <c r="E34" s="96">
        <v>2</v>
      </c>
      <c r="F34" s="97">
        <v>1600</v>
      </c>
      <c r="G34" s="97">
        <v>11</v>
      </c>
      <c r="H34" s="98">
        <f t="shared" ref="H34:J38" si="22">H8*2</f>
        <v>92</v>
      </c>
      <c r="I34" s="97">
        <f t="shared" si="22"/>
        <v>24</v>
      </c>
      <c r="J34" s="99">
        <f t="shared" si="22"/>
        <v>16</v>
      </c>
      <c r="K34" s="115">
        <f t="shared" si="20"/>
        <v>1012</v>
      </c>
      <c r="L34" s="101">
        <f t="shared" si="15"/>
        <v>264</v>
      </c>
      <c r="M34" s="99">
        <f t="shared" si="15"/>
        <v>176</v>
      </c>
      <c r="N34" s="36">
        <f t="shared" si="16"/>
        <v>2024</v>
      </c>
      <c r="O34" s="101">
        <f t="shared" si="17"/>
        <v>528</v>
      </c>
      <c r="P34" s="34">
        <f t="shared" si="18"/>
        <v>539.73</v>
      </c>
      <c r="Q34" s="109">
        <f t="shared" si="19"/>
        <v>140.80000000000001</v>
      </c>
      <c r="R34" s="101">
        <v>2</v>
      </c>
      <c r="S34" s="110" t="s">
        <v>12</v>
      </c>
      <c r="T34" s="101">
        <v>20</v>
      </c>
      <c r="U34" s="40">
        <v>5</v>
      </c>
      <c r="V34" s="89"/>
      <c r="W34" s="89"/>
      <c r="X34" s="89"/>
      <c r="Y34" s="89"/>
      <c r="Z34" s="89"/>
      <c r="AA34" s="89"/>
      <c r="AB34" s="89"/>
      <c r="AC34" s="89"/>
      <c r="AD34" s="89"/>
    </row>
    <row r="35" spans="1:30" ht="19.5" customHeight="1" x14ac:dyDescent="0.3">
      <c r="A35" s="89"/>
      <c r="B35" s="179"/>
      <c r="C35" s="89"/>
      <c r="D35" s="95" t="s">
        <v>103</v>
      </c>
      <c r="E35" s="96" t="s">
        <v>66</v>
      </c>
      <c r="F35" s="97">
        <v>1700</v>
      </c>
      <c r="G35" s="97">
        <v>11</v>
      </c>
      <c r="H35" s="98">
        <f t="shared" si="22"/>
        <v>94</v>
      </c>
      <c r="I35" s="97">
        <f t="shared" si="22"/>
        <v>24</v>
      </c>
      <c r="J35" s="99">
        <f t="shared" si="22"/>
        <v>16</v>
      </c>
      <c r="K35" s="115">
        <f t="shared" si="20"/>
        <v>1034</v>
      </c>
      <c r="L35" s="101">
        <f t="shared" si="15"/>
        <v>264</v>
      </c>
      <c r="M35" s="99">
        <f t="shared" si="15"/>
        <v>176</v>
      </c>
      <c r="N35" s="36">
        <f t="shared" si="16"/>
        <v>2068</v>
      </c>
      <c r="O35" s="101">
        <f t="shared" si="17"/>
        <v>528</v>
      </c>
      <c r="P35" s="34">
        <f t="shared" si="18"/>
        <v>551.47</v>
      </c>
      <c r="Q35" s="109">
        <f t="shared" si="19"/>
        <v>140.80000000000001</v>
      </c>
      <c r="R35" s="101">
        <v>2</v>
      </c>
      <c r="S35" s="110" t="s">
        <v>12</v>
      </c>
      <c r="T35" s="101">
        <v>20</v>
      </c>
      <c r="U35" s="40">
        <v>5</v>
      </c>
      <c r="V35" s="89"/>
      <c r="W35" s="89"/>
      <c r="X35" s="89"/>
      <c r="Y35" s="89"/>
      <c r="Z35" s="89"/>
      <c r="AA35" s="89"/>
      <c r="AB35" s="89"/>
      <c r="AC35" s="89"/>
      <c r="AD35" s="89"/>
    </row>
    <row r="36" spans="1:30" ht="19.5" customHeight="1" x14ac:dyDescent="0.3">
      <c r="A36" s="89"/>
      <c r="B36" s="179"/>
      <c r="C36" s="89"/>
      <c r="D36" s="95" t="s">
        <v>104</v>
      </c>
      <c r="E36" s="96">
        <v>4</v>
      </c>
      <c r="F36" s="97">
        <v>1550</v>
      </c>
      <c r="G36" s="97">
        <v>11</v>
      </c>
      <c r="H36" s="98">
        <f t="shared" si="22"/>
        <v>96</v>
      </c>
      <c r="I36" s="97">
        <f t="shared" si="22"/>
        <v>24</v>
      </c>
      <c r="J36" s="99">
        <f t="shared" si="22"/>
        <v>18</v>
      </c>
      <c r="K36" s="115">
        <f t="shared" si="20"/>
        <v>1056</v>
      </c>
      <c r="L36" s="101">
        <f t="shared" si="15"/>
        <v>264</v>
      </c>
      <c r="M36" s="99">
        <f t="shared" si="15"/>
        <v>198</v>
      </c>
      <c r="N36" s="36">
        <f t="shared" si="16"/>
        <v>2112</v>
      </c>
      <c r="O36" s="101">
        <f t="shared" si="17"/>
        <v>528</v>
      </c>
      <c r="P36" s="34">
        <f t="shared" si="18"/>
        <v>563.20000000000005</v>
      </c>
      <c r="Q36" s="109">
        <f t="shared" si="19"/>
        <v>140.80000000000001</v>
      </c>
      <c r="R36" s="101">
        <v>2</v>
      </c>
      <c r="S36" s="101" t="s">
        <v>5</v>
      </c>
      <c r="T36" s="101">
        <v>20</v>
      </c>
      <c r="U36" s="40">
        <v>5</v>
      </c>
      <c r="V36" s="89"/>
      <c r="W36" s="89"/>
      <c r="X36" s="89"/>
      <c r="Y36" s="89"/>
      <c r="Z36" s="89"/>
      <c r="AA36" s="89"/>
      <c r="AB36" s="89"/>
      <c r="AC36" s="89"/>
      <c r="AD36" s="89"/>
    </row>
    <row r="37" spans="1:30" ht="19.5" customHeight="1" x14ac:dyDescent="0.3">
      <c r="A37" s="89"/>
      <c r="B37" s="179"/>
      <c r="C37" s="89"/>
      <c r="D37" s="95" t="s">
        <v>105</v>
      </c>
      <c r="E37" s="96">
        <v>5</v>
      </c>
      <c r="F37" s="97">
        <v>1650</v>
      </c>
      <c r="G37" s="97">
        <v>11</v>
      </c>
      <c r="H37" s="98">
        <f t="shared" si="22"/>
        <v>100</v>
      </c>
      <c r="I37" s="97">
        <f t="shared" si="22"/>
        <v>26</v>
      </c>
      <c r="J37" s="99">
        <f t="shared" si="22"/>
        <v>18</v>
      </c>
      <c r="K37" s="115">
        <f t="shared" si="20"/>
        <v>1100</v>
      </c>
      <c r="L37" s="101">
        <f t="shared" si="15"/>
        <v>286</v>
      </c>
      <c r="M37" s="99">
        <f t="shared" si="15"/>
        <v>198</v>
      </c>
      <c r="N37" s="36">
        <f t="shared" si="16"/>
        <v>2200</v>
      </c>
      <c r="O37" s="101">
        <f t="shared" si="17"/>
        <v>572</v>
      </c>
      <c r="P37" s="34">
        <f t="shared" si="18"/>
        <v>586.66999999999996</v>
      </c>
      <c r="Q37" s="109">
        <f t="shared" si="19"/>
        <v>152.53</v>
      </c>
      <c r="R37" s="101">
        <v>2</v>
      </c>
      <c r="S37" s="101" t="s">
        <v>5</v>
      </c>
      <c r="T37" s="101">
        <v>20</v>
      </c>
      <c r="U37" s="40">
        <v>5</v>
      </c>
      <c r="V37" s="89"/>
      <c r="W37" s="89"/>
      <c r="X37" s="89"/>
      <c r="Y37" s="89"/>
      <c r="Z37" s="89"/>
      <c r="AA37" s="89"/>
      <c r="AB37" s="89"/>
      <c r="AC37" s="89"/>
      <c r="AD37" s="89"/>
    </row>
    <row r="38" spans="1:30" ht="19.5" customHeight="1" thickBot="1" x14ac:dyDescent="0.35">
      <c r="A38" s="89"/>
      <c r="B38" s="179"/>
      <c r="C38" s="89"/>
      <c r="D38" s="102" t="s">
        <v>106</v>
      </c>
      <c r="E38" s="103" t="s">
        <v>67</v>
      </c>
      <c r="F38" s="104">
        <v>1750</v>
      </c>
      <c r="G38" s="104">
        <v>11</v>
      </c>
      <c r="H38" s="105">
        <f t="shared" si="22"/>
        <v>104</v>
      </c>
      <c r="I38" s="104">
        <f t="shared" si="22"/>
        <v>26</v>
      </c>
      <c r="J38" s="106">
        <f t="shared" si="22"/>
        <v>18</v>
      </c>
      <c r="K38" s="116">
        <f t="shared" si="20"/>
        <v>1144</v>
      </c>
      <c r="L38" s="108">
        <f t="shared" si="15"/>
        <v>286</v>
      </c>
      <c r="M38" s="106">
        <f t="shared" si="15"/>
        <v>198</v>
      </c>
      <c r="N38" s="37">
        <f t="shared" si="16"/>
        <v>2288</v>
      </c>
      <c r="O38" s="108">
        <f t="shared" si="17"/>
        <v>572</v>
      </c>
      <c r="P38" s="35">
        <f t="shared" si="18"/>
        <v>610.13</v>
      </c>
      <c r="Q38" s="111">
        <f t="shared" si="19"/>
        <v>152.53</v>
      </c>
      <c r="R38" s="108">
        <v>2</v>
      </c>
      <c r="S38" s="108" t="s">
        <v>5</v>
      </c>
      <c r="T38" s="108">
        <v>20</v>
      </c>
      <c r="U38" s="41">
        <v>5</v>
      </c>
      <c r="V38" s="89"/>
      <c r="W38" s="89"/>
      <c r="X38" s="89"/>
      <c r="Y38" s="89"/>
      <c r="Z38" s="89"/>
      <c r="AA38" s="89"/>
      <c r="AB38" s="89"/>
      <c r="AC38" s="89"/>
      <c r="AD38" s="89"/>
    </row>
    <row r="39" spans="1:30" ht="6" customHeight="1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</row>
    <row r="40" spans="1:30" ht="8.5" customHeight="1" x14ac:dyDescent="0.25"/>
    <row r="41" spans="1:30" x14ac:dyDescent="0.25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</row>
    <row r="42" spans="1:30" ht="19.5" customHeight="1" x14ac:dyDescent="0.25">
      <c r="A42" s="94"/>
      <c r="B42" s="174" t="s">
        <v>78</v>
      </c>
      <c r="C42" s="174"/>
      <c r="D42" s="174"/>
      <c r="E42" s="94"/>
      <c r="F42" s="175" t="s">
        <v>79</v>
      </c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94"/>
      <c r="W42" s="94"/>
      <c r="X42" s="94"/>
      <c r="Y42" s="94"/>
      <c r="Z42" s="94"/>
      <c r="AA42" s="94"/>
      <c r="AB42" s="94"/>
      <c r="AC42" s="94"/>
      <c r="AD42" s="94"/>
    </row>
    <row r="43" spans="1:30" ht="19.5" customHeight="1" x14ac:dyDescent="0.25">
      <c r="A43" s="94"/>
      <c r="B43" s="174"/>
      <c r="C43" s="174"/>
      <c r="D43" s="174"/>
      <c r="E43" s="94"/>
      <c r="F43" s="175" t="s">
        <v>80</v>
      </c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176"/>
      <c r="V43" s="94"/>
      <c r="W43" s="94"/>
      <c r="X43" s="94"/>
      <c r="Y43" s="94"/>
      <c r="Z43" s="94"/>
      <c r="AA43" s="94"/>
      <c r="AB43" s="94"/>
      <c r="AC43" s="94"/>
      <c r="AD43" s="94"/>
    </row>
    <row r="44" spans="1:30" x14ac:dyDescent="0.25">
      <c r="A44" s="94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</row>
  </sheetData>
  <mergeCells count="21">
    <mergeCell ref="B42:D43"/>
    <mergeCell ref="F42:U42"/>
    <mergeCell ref="F43:U43"/>
    <mergeCell ref="B29:B38"/>
    <mergeCell ref="D29:D30"/>
    <mergeCell ref="E29:E32"/>
    <mergeCell ref="H29:J29"/>
    <mergeCell ref="K29:M29"/>
    <mergeCell ref="N29:Q29"/>
    <mergeCell ref="B16:B25"/>
    <mergeCell ref="D16:D17"/>
    <mergeCell ref="E16:E19"/>
    <mergeCell ref="H16:J16"/>
    <mergeCell ref="K16:M16"/>
    <mergeCell ref="N16:Q16"/>
    <mergeCell ref="B3:B12"/>
    <mergeCell ref="D3:D4"/>
    <mergeCell ref="E3:E6"/>
    <mergeCell ref="H3:J3"/>
    <mergeCell ref="K3:M3"/>
    <mergeCell ref="N3:Q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06AD9-996B-4644-BB4E-53402088663F}">
  <dimension ref="A1:AH44"/>
  <sheetViews>
    <sheetView showGridLines="0" showRowColHeaders="0" zoomScale="95" zoomScaleNormal="95" workbookViewId="0">
      <selection activeCell="D23" sqref="D23"/>
    </sheetView>
  </sheetViews>
  <sheetFormatPr defaultRowHeight="12.5" x14ac:dyDescent="0.25"/>
  <cols>
    <col min="1" max="1" width="3" customWidth="1"/>
    <col min="2" max="2" width="7.7265625" customWidth="1"/>
    <col min="3" max="3" width="1.08984375" customWidth="1"/>
    <col min="4" max="4" width="30" customWidth="1"/>
    <col min="5" max="5" width="6.1796875" customWidth="1"/>
    <col min="6" max="6" width="9.453125" customWidth="1"/>
    <col min="7" max="7" width="9.36328125" customWidth="1"/>
    <col min="10" max="10" width="6" customWidth="1"/>
    <col min="13" max="13" width="6.7265625" customWidth="1"/>
    <col min="14" max="17" width="11.90625" customWidth="1"/>
    <col min="18" max="18" width="7.81640625" customWidth="1"/>
    <col min="19" max="19" width="6.90625" customWidth="1"/>
    <col min="20" max="20" width="7.7265625" customWidth="1"/>
    <col min="21" max="21" width="7.6328125" customWidth="1"/>
  </cols>
  <sheetData>
    <row r="1" spans="1:34" ht="8" customHeight="1" x14ac:dyDescent="0.25"/>
    <row r="2" spans="1:34" ht="6" customHeight="1" thickBot="1" x14ac:dyDescent="0.3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4" ht="15.75" customHeight="1" x14ac:dyDescent="0.3">
      <c r="A3" s="86"/>
      <c r="B3" s="177" t="s">
        <v>75</v>
      </c>
      <c r="C3" s="86"/>
      <c r="D3" s="124" t="s">
        <v>119</v>
      </c>
      <c r="E3" s="129" t="s">
        <v>65</v>
      </c>
      <c r="F3" s="17"/>
      <c r="G3" s="18"/>
      <c r="H3" s="126" t="s">
        <v>26</v>
      </c>
      <c r="I3" s="127"/>
      <c r="J3" s="128"/>
      <c r="K3" s="126" t="s">
        <v>23</v>
      </c>
      <c r="L3" s="127"/>
      <c r="M3" s="128"/>
      <c r="N3" s="126" t="s">
        <v>19</v>
      </c>
      <c r="O3" s="127"/>
      <c r="P3" s="127"/>
      <c r="Q3" s="128"/>
      <c r="R3" s="18"/>
      <c r="S3" s="18"/>
      <c r="T3" s="18"/>
      <c r="U3" s="19"/>
      <c r="V3" s="86"/>
      <c r="W3" s="86"/>
      <c r="X3" s="86"/>
      <c r="Y3" s="86"/>
      <c r="Z3" s="86"/>
      <c r="AA3" s="86"/>
      <c r="AB3" s="86"/>
      <c r="AC3" s="86"/>
      <c r="AD3" s="86"/>
    </row>
    <row r="4" spans="1:34" ht="13.5" customHeight="1" thickBot="1" x14ac:dyDescent="0.35">
      <c r="A4" s="86"/>
      <c r="B4" s="177"/>
      <c r="C4" s="86"/>
      <c r="D4" s="125"/>
      <c r="E4" s="130"/>
      <c r="F4" s="20" t="s">
        <v>1</v>
      </c>
      <c r="G4" s="21" t="s">
        <v>2</v>
      </c>
      <c r="H4" s="20" t="s">
        <v>24</v>
      </c>
      <c r="I4" s="21" t="s">
        <v>25</v>
      </c>
      <c r="J4" s="22" t="s">
        <v>27</v>
      </c>
      <c r="K4" s="20" t="s">
        <v>24</v>
      </c>
      <c r="L4" s="21" t="s">
        <v>25</v>
      </c>
      <c r="M4" s="22" t="s">
        <v>27</v>
      </c>
      <c r="N4" s="20" t="s">
        <v>28</v>
      </c>
      <c r="O4" s="21" t="s">
        <v>29</v>
      </c>
      <c r="P4" s="23" t="s">
        <v>30</v>
      </c>
      <c r="Q4" s="22" t="s">
        <v>31</v>
      </c>
      <c r="R4" s="21" t="s">
        <v>20</v>
      </c>
      <c r="S4" s="21" t="s">
        <v>3</v>
      </c>
      <c r="T4" s="21" t="s">
        <v>21</v>
      </c>
      <c r="U4" s="22" t="s">
        <v>22</v>
      </c>
      <c r="V4" s="87"/>
      <c r="W4" s="87"/>
      <c r="X4" s="87"/>
      <c r="Y4" s="87"/>
      <c r="Z4" s="87"/>
      <c r="AA4" s="87"/>
      <c r="AB4" s="87"/>
      <c r="AC4" s="87"/>
      <c r="AD4" s="87"/>
      <c r="AE4" s="1"/>
      <c r="AF4" s="1"/>
      <c r="AG4" s="1"/>
      <c r="AH4" s="1"/>
    </row>
    <row r="5" spans="1:34" ht="19.5" customHeight="1" x14ac:dyDescent="0.3">
      <c r="A5" s="86"/>
      <c r="B5" s="177"/>
      <c r="C5" s="86"/>
      <c r="D5" s="118" t="s">
        <v>9</v>
      </c>
      <c r="E5" s="130"/>
      <c r="F5" s="61">
        <v>1000</v>
      </c>
      <c r="G5" s="61">
        <v>4</v>
      </c>
      <c r="H5" s="62">
        <v>11</v>
      </c>
      <c r="I5" s="61">
        <v>38</v>
      </c>
      <c r="J5" s="63"/>
      <c r="K5" s="64">
        <f>$G5*H5</f>
        <v>44</v>
      </c>
      <c r="L5" s="61">
        <f t="shared" ref="L5:M12" si="0">$G5*I5</f>
        <v>152</v>
      </c>
      <c r="M5" s="63"/>
      <c r="N5" s="70">
        <f t="shared" ref="N5:N12" si="1">R5*K5</f>
        <v>132</v>
      </c>
      <c r="O5" s="61">
        <f t="shared" ref="O5:O12" si="2">R5*L5</f>
        <v>456</v>
      </c>
      <c r="P5" s="61">
        <f t="shared" ref="P5:P12" si="3">ROUND((((H5*T5)/((T5/G5)+U5))*R5), 2)</f>
        <v>80</v>
      </c>
      <c r="Q5" s="63">
        <f t="shared" ref="Q5:Q12" si="4">ROUND((((I5*T5)/((T5/G5)+U5))*R5), 2)</f>
        <v>276.36</v>
      </c>
      <c r="R5" s="61">
        <v>3</v>
      </c>
      <c r="S5" s="61" t="s">
        <v>7</v>
      </c>
      <c r="T5" s="61">
        <v>40</v>
      </c>
      <c r="U5" s="63">
        <v>6.5</v>
      </c>
      <c r="V5" s="86"/>
      <c r="W5" s="86"/>
      <c r="X5" s="86"/>
      <c r="Y5" s="86"/>
      <c r="Z5" s="86"/>
      <c r="AA5" s="86"/>
      <c r="AB5" s="86"/>
      <c r="AC5" s="86"/>
      <c r="AD5" s="86"/>
    </row>
    <row r="6" spans="1:34" ht="19.5" customHeight="1" thickBot="1" x14ac:dyDescent="0.35">
      <c r="A6" s="86"/>
      <c r="B6" s="177"/>
      <c r="C6" s="86"/>
      <c r="D6" s="65" t="s">
        <v>10</v>
      </c>
      <c r="E6" s="131"/>
      <c r="F6" s="66">
        <v>800</v>
      </c>
      <c r="G6" s="66">
        <v>4</v>
      </c>
      <c r="H6" s="67">
        <v>10</v>
      </c>
      <c r="I6" s="66">
        <v>34</v>
      </c>
      <c r="J6" s="68"/>
      <c r="K6" s="69">
        <f t="shared" ref="K6:K12" si="5">$G6*H6</f>
        <v>40</v>
      </c>
      <c r="L6" s="66">
        <f t="shared" si="0"/>
        <v>136</v>
      </c>
      <c r="M6" s="68"/>
      <c r="N6" s="71">
        <f t="shared" si="1"/>
        <v>120</v>
      </c>
      <c r="O6" s="66">
        <f t="shared" si="2"/>
        <v>408</v>
      </c>
      <c r="P6" s="66">
        <f t="shared" si="3"/>
        <v>72.73</v>
      </c>
      <c r="Q6" s="68">
        <f t="shared" si="4"/>
        <v>247.27</v>
      </c>
      <c r="R6" s="66">
        <v>3</v>
      </c>
      <c r="S6" s="66" t="s">
        <v>7</v>
      </c>
      <c r="T6" s="66">
        <v>40</v>
      </c>
      <c r="U6" s="68">
        <v>6.5</v>
      </c>
      <c r="V6" s="86"/>
      <c r="W6" s="86"/>
      <c r="X6" s="86"/>
      <c r="Y6" s="86"/>
      <c r="Z6" s="86"/>
      <c r="AA6" s="86"/>
      <c r="AB6" s="86"/>
      <c r="AC6" s="86"/>
      <c r="AD6" s="86"/>
    </row>
    <row r="7" spans="1:34" ht="19.5" customHeight="1" x14ac:dyDescent="0.3">
      <c r="A7" s="86"/>
      <c r="B7" s="177"/>
      <c r="C7" s="86"/>
      <c r="D7" s="72" t="s">
        <v>40</v>
      </c>
      <c r="E7" s="74">
        <v>1</v>
      </c>
      <c r="F7" s="11">
        <v>1500</v>
      </c>
      <c r="G7" s="3">
        <v>10</v>
      </c>
      <c r="H7" s="11">
        <v>19</v>
      </c>
      <c r="I7" s="4">
        <v>58</v>
      </c>
      <c r="J7" s="76">
        <v>9</v>
      </c>
      <c r="K7" s="38">
        <f t="shared" si="5"/>
        <v>190</v>
      </c>
      <c r="L7" s="4">
        <f t="shared" si="0"/>
        <v>580</v>
      </c>
      <c r="M7" s="76">
        <f t="shared" si="0"/>
        <v>90</v>
      </c>
      <c r="N7" s="10">
        <f t="shared" si="1"/>
        <v>190</v>
      </c>
      <c r="O7" s="34">
        <f t="shared" si="2"/>
        <v>580</v>
      </c>
      <c r="P7" s="4">
        <f t="shared" si="3"/>
        <v>89.41</v>
      </c>
      <c r="Q7" s="40">
        <f t="shared" si="4"/>
        <v>272.94</v>
      </c>
      <c r="R7" s="4">
        <v>1</v>
      </c>
      <c r="S7" s="5" t="s">
        <v>5</v>
      </c>
      <c r="T7" s="4">
        <v>40</v>
      </c>
      <c r="U7" s="40">
        <v>4.5</v>
      </c>
      <c r="V7" s="86"/>
      <c r="W7" s="86"/>
      <c r="X7" s="86"/>
      <c r="Y7" s="86"/>
      <c r="Z7" s="86"/>
      <c r="AA7" s="86"/>
      <c r="AB7" s="86"/>
      <c r="AC7" s="86"/>
      <c r="AD7" s="86"/>
    </row>
    <row r="8" spans="1:34" ht="19.5" customHeight="1" x14ac:dyDescent="0.3">
      <c r="A8" s="86"/>
      <c r="B8" s="177"/>
      <c r="C8" s="86"/>
      <c r="D8" s="72" t="s">
        <v>41</v>
      </c>
      <c r="E8" s="74">
        <v>2</v>
      </c>
      <c r="F8" s="11">
        <v>1600</v>
      </c>
      <c r="G8" s="3">
        <v>10</v>
      </c>
      <c r="H8" s="11">
        <v>21</v>
      </c>
      <c r="I8" s="4">
        <v>63</v>
      </c>
      <c r="J8" s="76">
        <v>9</v>
      </c>
      <c r="K8" s="38">
        <f t="shared" si="5"/>
        <v>210</v>
      </c>
      <c r="L8" s="4">
        <f t="shared" si="0"/>
        <v>630</v>
      </c>
      <c r="M8" s="76">
        <f t="shared" si="0"/>
        <v>90</v>
      </c>
      <c r="N8" s="10">
        <f t="shared" si="1"/>
        <v>210</v>
      </c>
      <c r="O8" s="34">
        <f t="shared" si="2"/>
        <v>630</v>
      </c>
      <c r="P8" s="4">
        <f t="shared" si="3"/>
        <v>98.82</v>
      </c>
      <c r="Q8" s="40">
        <f t="shared" si="4"/>
        <v>296.47000000000003</v>
      </c>
      <c r="R8" s="4">
        <v>1</v>
      </c>
      <c r="S8" s="5" t="s">
        <v>5</v>
      </c>
      <c r="T8" s="4">
        <v>40</v>
      </c>
      <c r="U8" s="40">
        <v>4.5</v>
      </c>
      <c r="V8" s="86"/>
      <c r="W8" s="86"/>
      <c r="X8" s="86"/>
      <c r="Y8" s="86"/>
      <c r="Z8" s="86"/>
      <c r="AA8" s="86"/>
      <c r="AB8" s="86"/>
      <c r="AC8" s="86"/>
      <c r="AD8" s="86"/>
    </row>
    <row r="9" spans="1:34" ht="19.5" customHeight="1" x14ac:dyDescent="0.3">
      <c r="A9" s="86"/>
      <c r="B9" s="177"/>
      <c r="C9" s="86"/>
      <c r="D9" s="72" t="s">
        <v>42</v>
      </c>
      <c r="E9" s="74" t="s">
        <v>66</v>
      </c>
      <c r="F9" s="11">
        <v>1700</v>
      </c>
      <c r="G9" s="3">
        <v>10</v>
      </c>
      <c r="H9" s="11">
        <v>22</v>
      </c>
      <c r="I9" s="4">
        <v>68</v>
      </c>
      <c r="J9" s="76">
        <v>10</v>
      </c>
      <c r="K9" s="38">
        <f t="shared" si="5"/>
        <v>220</v>
      </c>
      <c r="L9" s="4">
        <f t="shared" si="0"/>
        <v>680</v>
      </c>
      <c r="M9" s="76">
        <f t="shared" si="0"/>
        <v>100</v>
      </c>
      <c r="N9" s="10">
        <f t="shared" si="1"/>
        <v>220</v>
      </c>
      <c r="O9" s="34">
        <f t="shared" si="2"/>
        <v>680</v>
      </c>
      <c r="P9" s="4">
        <f t="shared" si="3"/>
        <v>103.53</v>
      </c>
      <c r="Q9" s="40">
        <f t="shared" si="4"/>
        <v>320</v>
      </c>
      <c r="R9" s="4">
        <v>1</v>
      </c>
      <c r="S9" s="5" t="s">
        <v>5</v>
      </c>
      <c r="T9" s="4">
        <v>40</v>
      </c>
      <c r="U9" s="40">
        <v>4.5</v>
      </c>
      <c r="V9" s="86"/>
      <c r="W9" s="86"/>
      <c r="X9" s="86"/>
      <c r="Y9" s="86"/>
      <c r="Z9" s="86"/>
      <c r="AA9" s="86"/>
      <c r="AB9" s="86"/>
      <c r="AC9" s="86"/>
      <c r="AD9" s="86"/>
    </row>
    <row r="10" spans="1:34" ht="19.5" customHeight="1" x14ac:dyDescent="0.3">
      <c r="A10" s="86"/>
      <c r="B10" s="177"/>
      <c r="C10" s="86"/>
      <c r="D10" s="72" t="s">
        <v>43</v>
      </c>
      <c r="E10" s="74">
        <v>4</v>
      </c>
      <c r="F10" s="11">
        <v>1550</v>
      </c>
      <c r="G10" s="3">
        <v>10</v>
      </c>
      <c r="H10" s="11">
        <v>26</v>
      </c>
      <c r="I10" s="4">
        <v>78</v>
      </c>
      <c r="J10" s="76">
        <v>12</v>
      </c>
      <c r="K10" s="38">
        <f t="shared" si="5"/>
        <v>260</v>
      </c>
      <c r="L10" s="4">
        <f t="shared" si="0"/>
        <v>780</v>
      </c>
      <c r="M10" s="76">
        <f t="shared" si="0"/>
        <v>120</v>
      </c>
      <c r="N10" s="10">
        <f t="shared" si="1"/>
        <v>260</v>
      </c>
      <c r="O10" s="34">
        <f t="shared" si="2"/>
        <v>780</v>
      </c>
      <c r="P10" s="4">
        <f t="shared" si="3"/>
        <v>122.35</v>
      </c>
      <c r="Q10" s="40">
        <f t="shared" si="4"/>
        <v>367.06</v>
      </c>
      <c r="R10" s="4">
        <v>1</v>
      </c>
      <c r="S10" s="5" t="s">
        <v>7</v>
      </c>
      <c r="T10" s="4">
        <v>40</v>
      </c>
      <c r="U10" s="40">
        <v>4.5</v>
      </c>
      <c r="V10" s="86"/>
      <c r="W10" s="86"/>
      <c r="X10" s="86"/>
      <c r="Y10" s="86"/>
      <c r="Z10" s="86"/>
      <c r="AA10" s="86"/>
      <c r="AB10" s="86"/>
      <c r="AC10" s="86"/>
      <c r="AD10" s="86"/>
    </row>
    <row r="11" spans="1:34" ht="19.5" customHeight="1" x14ac:dyDescent="0.3">
      <c r="A11" s="86"/>
      <c r="B11" s="177"/>
      <c r="C11" s="86"/>
      <c r="D11" s="72" t="s">
        <v>44</v>
      </c>
      <c r="E11" s="74">
        <v>5</v>
      </c>
      <c r="F11" s="11">
        <v>1650</v>
      </c>
      <c r="G11" s="3">
        <v>10</v>
      </c>
      <c r="H11" s="11">
        <v>29</v>
      </c>
      <c r="I11" s="4">
        <v>88</v>
      </c>
      <c r="J11" s="76">
        <v>13</v>
      </c>
      <c r="K11" s="38">
        <f t="shared" si="5"/>
        <v>290</v>
      </c>
      <c r="L11" s="4">
        <f t="shared" si="0"/>
        <v>880</v>
      </c>
      <c r="M11" s="76">
        <f t="shared" si="0"/>
        <v>130</v>
      </c>
      <c r="N11" s="10">
        <f t="shared" si="1"/>
        <v>290</v>
      </c>
      <c r="O11" s="34">
        <f t="shared" si="2"/>
        <v>880</v>
      </c>
      <c r="P11" s="4">
        <f t="shared" si="3"/>
        <v>136.47</v>
      </c>
      <c r="Q11" s="40">
        <f t="shared" si="4"/>
        <v>414.12</v>
      </c>
      <c r="R11" s="4">
        <v>1</v>
      </c>
      <c r="S11" s="5" t="s">
        <v>7</v>
      </c>
      <c r="T11" s="4">
        <v>40</v>
      </c>
      <c r="U11" s="40">
        <v>4.5</v>
      </c>
      <c r="V11" s="86"/>
      <c r="W11" s="86"/>
      <c r="X11" s="86"/>
      <c r="Y11" s="86"/>
      <c r="Z11" s="86"/>
      <c r="AA11" s="86"/>
      <c r="AB11" s="86"/>
      <c r="AC11" s="86"/>
      <c r="AD11" s="86"/>
    </row>
    <row r="12" spans="1:34" ht="19.5" customHeight="1" thickBot="1" x14ac:dyDescent="0.35">
      <c r="A12" s="86"/>
      <c r="B12" s="177"/>
      <c r="C12" s="86"/>
      <c r="D12" s="73" t="s">
        <v>45</v>
      </c>
      <c r="E12" s="75" t="s">
        <v>67</v>
      </c>
      <c r="F12" s="12">
        <v>1750</v>
      </c>
      <c r="G12" s="6">
        <v>10</v>
      </c>
      <c r="H12" s="12">
        <v>32</v>
      </c>
      <c r="I12" s="7">
        <v>98</v>
      </c>
      <c r="J12" s="77">
        <v>15</v>
      </c>
      <c r="K12" s="39">
        <f t="shared" si="5"/>
        <v>320</v>
      </c>
      <c r="L12" s="7">
        <f t="shared" si="0"/>
        <v>980</v>
      </c>
      <c r="M12" s="77">
        <f t="shared" si="0"/>
        <v>150</v>
      </c>
      <c r="N12" s="14">
        <f t="shared" si="1"/>
        <v>320</v>
      </c>
      <c r="O12" s="35">
        <f t="shared" si="2"/>
        <v>980</v>
      </c>
      <c r="P12" s="7">
        <f t="shared" si="3"/>
        <v>150.59</v>
      </c>
      <c r="Q12" s="41">
        <f t="shared" si="4"/>
        <v>461.18</v>
      </c>
      <c r="R12" s="7">
        <v>1</v>
      </c>
      <c r="S12" s="13" t="s">
        <v>7</v>
      </c>
      <c r="T12" s="7">
        <v>40</v>
      </c>
      <c r="U12" s="41">
        <v>4.5</v>
      </c>
      <c r="V12" s="86"/>
      <c r="W12" s="86"/>
      <c r="X12" s="86"/>
      <c r="Y12" s="86"/>
      <c r="Z12" s="86"/>
      <c r="AA12" s="86"/>
      <c r="AB12" s="86"/>
      <c r="AC12" s="86"/>
      <c r="AD12" s="86"/>
    </row>
    <row r="13" spans="1:34" ht="6" customHeight="1" x14ac:dyDescent="0.25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4" s="90" customFormat="1" ht="8" customHeight="1" x14ac:dyDescent="0.25"/>
    <row r="15" spans="1:34" ht="6" customHeight="1" thickBot="1" x14ac:dyDescent="0.3">
      <c r="A15" s="88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</row>
    <row r="16" spans="1:34" ht="13" customHeight="1" x14ac:dyDescent="0.3">
      <c r="A16" s="88"/>
      <c r="B16" s="178" t="s">
        <v>76</v>
      </c>
      <c r="C16" s="88"/>
      <c r="D16" s="124" t="s">
        <v>119</v>
      </c>
      <c r="E16" s="129" t="s">
        <v>65</v>
      </c>
      <c r="F16" s="17"/>
      <c r="G16" s="18"/>
      <c r="H16" s="126" t="s">
        <v>26</v>
      </c>
      <c r="I16" s="127"/>
      <c r="J16" s="128"/>
      <c r="K16" s="126" t="s">
        <v>23</v>
      </c>
      <c r="L16" s="127"/>
      <c r="M16" s="128"/>
      <c r="N16" s="126" t="s">
        <v>19</v>
      </c>
      <c r="O16" s="127"/>
      <c r="P16" s="127"/>
      <c r="Q16" s="128"/>
      <c r="R16" s="18"/>
      <c r="S16" s="18"/>
      <c r="T16" s="18"/>
      <c r="U16" s="19"/>
      <c r="V16" s="88"/>
      <c r="W16" s="88"/>
      <c r="X16" s="88"/>
      <c r="Y16" s="88"/>
      <c r="Z16" s="88"/>
      <c r="AA16" s="88"/>
      <c r="AB16" s="88"/>
      <c r="AC16" s="88"/>
      <c r="AD16" s="88"/>
    </row>
    <row r="17" spans="1:30" ht="13.5" customHeight="1" thickBot="1" x14ac:dyDescent="0.35">
      <c r="A17" s="88"/>
      <c r="B17" s="178"/>
      <c r="C17" s="88"/>
      <c r="D17" s="125"/>
      <c r="E17" s="130"/>
      <c r="F17" s="20" t="s">
        <v>1</v>
      </c>
      <c r="G17" s="21" t="s">
        <v>2</v>
      </c>
      <c r="H17" s="20" t="s">
        <v>24</v>
      </c>
      <c r="I17" s="21" t="s">
        <v>25</v>
      </c>
      <c r="J17" s="22" t="s">
        <v>27</v>
      </c>
      <c r="K17" s="20" t="s">
        <v>24</v>
      </c>
      <c r="L17" s="21" t="s">
        <v>25</v>
      </c>
      <c r="M17" s="22" t="s">
        <v>27</v>
      </c>
      <c r="N17" s="20" t="s">
        <v>28</v>
      </c>
      <c r="O17" s="21" t="s">
        <v>29</v>
      </c>
      <c r="P17" s="23" t="s">
        <v>30</v>
      </c>
      <c r="Q17" s="22" t="s">
        <v>31</v>
      </c>
      <c r="R17" s="21" t="s">
        <v>20</v>
      </c>
      <c r="S17" s="21" t="s">
        <v>3</v>
      </c>
      <c r="T17" s="21" t="s">
        <v>21</v>
      </c>
      <c r="U17" s="22" t="s">
        <v>22</v>
      </c>
      <c r="V17" s="88"/>
      <c r="W17" s="88"/>
      <c r="X17" s="88"/>
      <c r="Y17" s="88"/>
      <c r="Z17" s="88"/>
      <c r="AA17" s="88"/>
      <c r="AB17" s="88"/>
      <c r="AC17" s="88"/>
      <c r="AD17" s="88"/>
    </row>
    <row r="18" spans="1:30" ht="19.5" customHeight="1" x14ac:dyDescent="0.3">
      <c r="A18" s="88"/>
      <c r="B18" s="178"/>
      <c r="C18" s="88"/>
      <c r="D18" s="118" t="s">
        <v>9</v>
      </c>
      <c r="E18" s="130"/>
      <c r="F18" s="61">
        <v>1000</v>
      </c>
      <c r="G18" s="61">
        <v>4</v>
      </c>
      <c r="H18" s="62">
        <v>11</v>
      </c>
      <c r="I18" s="61">
        <v>38</v>
      </c>
      <c r="J18" s="63"/>
      <c r="K18" s="64">
        <f>$G18*H18</f>
        <v>44</v>
      </c>
      <c r="L18" s="61">
        <f t="shared" ref="L18:L19" si="6">$G18*I18</f>
        <v>152</v>
      </c>
      <c r="M18" s="63"/>
      <c r="N18" s="70">
        <f t="shared" ref="N18:N25" si="7">R18*K18</f>
        <v>132</v>
      </c>
      <c r="O18" s="61">
        <f t="shared" ref="O18:O25" si="8">R18*L18</f>
        <v>456</v>
      </c>
      <c r="P18" s="61">
        <f t="shared" ref="P18:P25" si="9">ROUND((((H18*T18)/((T18/G18)+U18))*R18), 2)</f>
        <v>80</v>
      </c>
      <c r="Q18" s="63">
        <f t="shared" ref="Q18:Q25" si="10">ROUND((((I18*T18)/((T18/G18)+U18))*R18), 2)</f>
        <v>276.36</v>
      </c>
      <c r="R18" s="61">
        <v>3</v>
      </c>
      <c r="S18" s="61" t="s">
        <v>7</v>
      </c>
      <c r="T18" s="61">
        <v>40</v>
      </c>
      <c r="U18" s="63">
        <v>6.5</v>
      </c>
      <c r="V18" s="88"/>
      <c r="W18" s="88"/>
      <c r="X18" s="88"/>
      <c r="Y18" s="88"/>
      <c r="Z18" s="88"/>
      <c r="AA18" s="88"/>
      <c r="AB18" s="88"/>
      <c r="AC18" s="88"/>
      <c r="AD18" s="88"/>
    </row>
    <row r="19" spans="1:30" ht="19.5" customHeight="1" thickBot="1" x14ac:dyDescent="0.35">
      <c r="A19" s="88"/>
      <c r="B19" s="178"/>
      <c r="C19" s="88"/>
      <c r="D19" s="65" t="s">
        <v>10</v>
      </c>
      <c r="E19" s="131"/>
      <c r="F19" s="66">
        <v>800</v>
      </c>
      <c r="G19" s="66">
        <v>4</v>
      </c>
      <c r="H19" s="67">
        <v>10</v>
      </c>
      <c r="I19" s="66">
        <v>34</v>
      </c>
      <c r="J19" s="68"/>
      <c r="K19" s="69">
        <f t="shared" ref="K19" si="11">$G19*H19</f>
        <v>40</v>
      </c>
      <c r="L19" s="66">
        <f t="shared" si="6"/>
        <v>136</v>
      </c>
      <c r="M19" s="68"/>
      <c r="N19" s="71">
        <f t="shared" si="7"/>
        <v>120</v>
      </c>
      <c r="O19" s="66">
        <f t="shared" si="8"/>
        <v>408</v>
      </c>
      <c r="P19" s="66">
        <f t="shared" si="9"/>
        <v>72.73</v>
      </c>
      <c r="Q19" s="68">
        <f t="shared" si="10"/>
        <v>247.27</v>
      </c>
      <c r="R19" s="66">
        <v>3</v>
      </c>
      <c r="S19" s="66" t="s">
        <v>7</v>
      </c>
      <c r="T19" s="66">
        <v>40</v>
      </c>
      <c r="U19" s="68">
        <v>6.5</v>
      </c>
      <c r="V19" s="88"/>
      <c r="W19" s="88"/>
      <c r="X19" s="88"/>
      <c r="Y19" s="88"/>
      <c r="Z19" s="88"/>
      <c r="AA19" s="88"/>
      <c r="AB19" s="88"/>
      <c r="AC19" s="88"/>
      <c r="AD19" s="88"/>
    </row>
    <row r="20" spans="1:30" ht="19.5" customHeight="1" x14ac:dyDescent="0.3">
      <c r="A20" s="88"/>
      <c r="B20" s="178"/>
      <c r="C20" s="88"/>
      <c r="D20" s="72" t="s">
        <v>40</v>
      </c>
      <c r="E20" s="96">
        <v>1</v>
      </c>
      <c r="F20" s="11">
        <v>1500</v>
      </c>
      <c r="G20" s="3">
        <v>10</v>
      </c>
      <c r="H20" s="112">
        <f>ROUND(H7*0.9,0)</f>
        <v>17</v>
      </c>
      <c r="I20" s="113">
        <f>ROUND(I7*0.9,0)</f>
        <v>52</v>
      </c>
      <c r="J20" s="114">
        <f>ROUND(J7*0.9,0)</f>
        <v>8</v>
      </c>
      <c r="K20" s="100">
        <f t="shared" ref="K20:K25" si="12">$G20*H20</f>
        <v>170</v>
      </c>
      <c r="L20" s="101">
        <f t="shared" ref="L20:M25" si="13">$G20*I20</f>
        <v>520</v>
      </c>
      <c r="M20" s="99">
        <f t="shared" si="13"/>
        <v>80</v>
      </c>
      <c r="N20" s="10">
        <f t="shared" si="7"/>
        <v>170</v>
      </c>
      <c r="O20" s="34">
        <f t="shared" si="8"/>
        <v>520</v>
      </c>
      <c r="P20" s="4">
        <f t="shared" si="9"/>
        <v>80</v>
      </c>
      <c r="Q20" s="40">
        <f t="shared" si="10"/>
        <v>244.71</v>
      </c>
      <c r="R20" s="4">
        <v>1</v>
      </c>
      <c r="S20" s="5" t="s">
        <v>5</v>
      </c>
      <c r="T20" s="4">
        <v>40</v>
      </c>
      <c r="U20" s="40">
        <v>4.5</v>
      </c>
      <c r="V20" s="88"/>
      <c r="W20" s="88"/>
      <c r="X20" s="88"/>
      <c r="Y20" s="88"/>
      <c r="Z20" s="88"/>
      <c r="AA20" s="88"/>
      <c r="AB20" s="88"/>
      <c r="AC20" s="88"/>
      <c r="AD20" s="88"/>
    </row>
    <row r="21" spans="1:30" ht="19.5" customHeight="1" x14ac:dyDescent="0.3">
      <c r="A21" s="88"/>
      <c r="B21" s="178"/>
      <c r="C21" s="88"/>
      <c r="D21" s="72" t="s">
        <v>41</v>
      </c>
      <c r="E21" s="96">
        <v>2</v>
      </c>
      <c r="F21" s="11">
        <v>1600</v>
      </c>
      <c r="G21" s="3">
        <v>10</v>
      </c>
      <c r="H21" s="98">
        <f t="shared" ref="H21:J25" si="14">ROUND(H8*0.9,0)</f>
        <v>19</v>
      </c>
      <c r="I21" s="97">
        <f t="shared" si="14"/>
        <v>57</v>
      </c>
      <c r="J21" s="99">
        <f t="shared" si="14"/>
        <v>8</v>
      </c>
      <c r="K21" s="100">
        <f t="shared" si="12"/>
        <v>190</v>
      </c>
      <c r="L21" s="101">
        <f t="shared" si="13"/>
        <v>570</v>
      </c>
      <c r="M21" s="99">
        <f t="shared" si="13"/>
        <v>80</v>
      </c>
      <c r="N21" s="10">
        <f t="shared" si="7"/>
        <v>190</v>
      </c>
      <c r="O21" s="34">
        <f t="shared" si="8"/>
        <v>570</v>
      </c>
      <c r="P21" s="4">
        <f t="shared" si="9"/>
        <v>89.41</v>
      </c>
      <c r="Q21" s="40">
        <f t="shared" si="10"/>
        <v>268.24</v>
      </c>
      <c r="R21" s="4">
        <v>1</v>
      </c>
      <c r="S21" s="5" t="s">
        <v>5</v>
      </c>
      <c r="T21" s="4">
        <v>40</v>
      </c>
      <c r="U21" s="40">
        <v>4.5</v>
      </c>
      <c r="V21" s="88"/>
      <c r="W21" s="88"/>
      <c r="X21" s="88"/>
      <c r="Y21" s="88"/>
      <c r="Z21" s="88"/>
      <c r="AA21" s="88"/>
      <c r="AB21" s="88"/>
      <c r="AC21" s="88"/>
      <c r="AD21" s="88"/>
    </row>
    <row r="22" spans="1:30" ht="19.5" customHeight="1" x14ac:dyDescent="0.3">
      <c r="A22" s="88"/>
      <c r="B22" s="178"/>
      <c r="C22" s="88"/>
      <c r="D22" s="72" t="s">
        <v>42</v>
      </c>
      <c r="E22" s="96" t="s">
        <v>66</v>
      </c>
      <c r="F22" s="11">
        <v>1700</v>
      </c>
      <c r="G22" s="3">
        <v>10</v>
      </c>
      <c r="H22" s="98">
        <f t="shared" si="14"/>
        <v>20</v>
      </c>
      <c r="I22" s="97">
        <f t="shared" si="14"/>
        <v>61</v>
      </c>
      <c r="J22" s="99">
        <f t="shared" si="14"/>
        <v>9</v>
      </c>
      <c r="K22" s="100">
        <f t="shared" si="12"/>
        <v>200</v>
      </c>
      <c r="L22" s="101">
        <f t="shared" si="13"/>
        <v>610</v>
      </c>
      <c r="M22" s="99">
        <f t="shared" si="13"/>
        <v>90</v>
      </c>
      <c r="N22" s="10">
        <f t="shared" si="7"/>
        <v>200</v>
      </c>
      <c r="O22" s="34">
        <f t="shared" si="8"/>
        <v>610</v>
      </c>
      <c r="P22" s="4">
        <f t="shared" si="9"/>
        <v>94.12</v>
      </c>
      <c r="Q22" s="40">
        <f t="shared" si="10"/>
        <v>287.06</v>
      </c>
      <c r="R22" s="4">
        <v>1</v>
      </c>
      <c r="S22" s="5" t="s">
        <v>5</v>
      </c>
      <c r="T22" s="4">
        <v>40</v>
      </c>
      <c r="U22" s="40">
        <v>4.5</v>
      </c>
      <c r="V22" s="88"/>
      <c r="W22" s="88"/>
      <c r="X22" s="88"/>
      <c r="Y22" s="88"/>
      <c r="Z22" s="88"/>
      <c r="AA22" s="88"/>
      <c r="AB22" s="88"/>
      <c r="AC22" s="88"/>
      <c r="AD22" s="88"/>
    </row>
    <row r="23" spans="1:30" ht="19.5" customHeight="1" x14ac:dyDescent="0.3">
      <c r="A23" s="88"/>
      <c r="B23" s="178"/>
      <c r="C23" s="88"/>
      <c r="D23" s="72" t="s">
        <v>43</v>
      </c>
      <c r="E23" s="96">
        <v>4</v>
      </c>
      <c r="F23" s="11">
        <v>1550</v>
      </c>
      <c r="G23" s="3">
        <v>10</v>
      </c>
      <c r="H23" s="98">
        <f t="shared" si="14"/>
        <v>23</v>
      </c>
      <c r="I23" s="97">
        <f t="shared" si="14"/>
        <v>70</v>
      </c>
      <c r="J23" s="99">
        <f t="shared" si="14"/>
        <v>11</v>
      </c>
      <c r="K23" s="100">
        <f t="shared" si="12"/>
        <v>230</v>
      </c>
      <c r="L23" s="101">
        <f t="shared" si="13"/>
        <v>700</v>
      </c>
      <c r="M23" s="99">
        <f t="shared" si="13"/>
        <v>110</v>
      </c>
      <c r="N23" s="10">
        <f t="shared" si="7"/>
        <v>230</v>
      </c>
      <c r="O23" s="34">
        <f t="shared" si="8"/>
        <v>700</v>
      </c>
      <c r="P23" s="4">
        <f t="shared" si="9"/>
        <v>108.24</v>
      </c>
      <c r="Q23" s="40">
        <f t="shared" si="10"/>
        <v>329.41</v>
      </c>
      <c r="R23" s="4">
        <v>1</v>
      </c>
      <c r="S23" s="5" t="s">
        <v>7</v>
      </c>
      <c r="T23" s="4">
        <v>40</v>
      </c>
      <c r="U23" s="40">
        <v>4.5</v>
      </c>
      <c r="V23" s="88"/>
      <c r="W23" s="88"/>
      <c r="X23" s="88"/>
      <c r="Y23" s="88"/>
      <c r="Z23" s="88"/>
      <c r="AA23" s="88"/>
      <c r="AB23" s="88"/>
      <c r="AC23" s="88"/>
      <c r="AD23" s="88"/>
    </row>
    <row r="24" spans="1:30" ht="19.5" customHeight="1" x14ac:dyDescent="0.3">
      <c r="A24" s="88"/>
      <c r="B24" s="178"/>
      <c r="C24" s="88"/>
      <c r="D24" s="72" t="s">
        <v>44</v>
      </c>
      <c r="E24" s="96">
        <v>5</v>
      </c>
      <c r="F24" s="11">
        <v>1650</v>
      </c>
      <c r="G24" s="3">
        <v>10</v>
      </c>
      <c r="H24" s="98">
        <f t="shared" si="14"/>
        <v>26</v>
      </c>
      <c r="I24" s="97">
        <f t="shared" si="14"/>
        <v>79</v>
      </c>
      <c r="J24" s="99">
        <f t="shared" si="14"/>
        <v>12</v>
      </c>
      <c r="K24" s="100">
        <f t="shared" si="12"/>
        <v>260</v>
      </c>
      <c r="L24" s="101">
        <f t="shared" si="13"/>
        <v>790</v>
      </c>
      <c r="M24" s="99">
        <f t="shared" si="13"/>
        <v>120</v>
      </c>
      <c r="N24" s="10">
        <f t="shared" si="7"/>
        <v>260</v>
      </c>
      <c r="O24" s="34">
        <f t="shared" si="8"/>
        <v>790</v>
      </c>
      <c r="P24" s="4">
        <f t="shared" si="9"/>
        <v>122.35</v>
      </c>
      <c r="Q24" s="40">
        <f t="shared" si="10"/>
        <v>371.76</v>
      </c>
      <c r="R24" s="4">
        <v>1</v>
      </c>
      <c r="S24" s="5" t="s">
        <v>7</v>
      </c>
      <c r="T24" s="4">
        <v>40</v>
      </c>
      <c r="U24" s="40">
        <v>4.5</v>
      </c>
      <c r="V24" s="88"/>
      <c r="W24" s="88"/>
      <c r="X24" s="88"/>
      <c r="Y24" s="88"/>
      <c r="Z24" s="88"/>
      <c r="AA24" s="88"/>
      <c r="AB24" s="88"/>
      <c r="AC24" s="88"/>
      <c r="AD24" s="88"/>
    </row>
    <row r="25" spans="1:30" ht="19.5" customHeight="1" thickBot="1" x14ac:dyDescent="0.35">
      <c r="A25" s="88"/>
      <c r="B25" s="178"/>
      <c r="C25" s="88"/>
      <c r="D25" s="73" t="s">
        <v>45</v>
      </c>
      <c r="E25" s="103" t="s">
        <v>67</v>
      </c>
      <c r="F25" s="12">
        <v>1750</v>
      </c>
      <c r="G25" s="6">
        <v>10</v>
      </c>
      <c r="H25" s="105">
        <f t="shared" si="14"/>
        <v>29</v>
      </c>
      <c r="I25" s="104">
        <f t="shared" si="14"/>
        <v>88</v>
      </c>
      <c r="J25" s="106">
        <f t="shared" si="14"/>
        <v>14</v>
      </c>
      <c r="K25" s="107">
        <f t="shared" si="12"/>
        <v>290</v>
      </c>
      <c r="L25" s="108">
        <f t="shared" si="13"/>
        <v>880</v>
      </c>
      <c r="M25" s="106">
        <f t="shared" si="13"/>
        <v>140</v>
      </c>
      <c r="N25" s="14">
        <f t="shared" si="7"/>
        <v>290</v>
      </c>
      <c r="O25" s="35">
        <f t="shared" si="8"/>
        <v>880</v>
      </c>
      <c r="P25" s="7">
        <f t="shared" si="9"/>
        <v>136.47</v>
      </c>
      <c r="Q25" s="41">
        <f t="shared" si="10"/>
        <v>414.12</v>
      </c>
      <c r="R25" s="7">
        <v>1</v>
      </c>
      <c r="S25" s="13" t="s">
        <v>7</v>
      </c>
      <c r="T25" s="7">
        <v>40</v>
      </c>
      <c r="U25" s="41">
        <v>4.5</v>
      </c>
      <c r="V25" s="88"/>
      <c r="W25" s="88"/>
      <c r="X25" s="88"/>
      <c r="Y25" s="88"/>
      <c r="Z25" s="88"/>
      <c r="AA25" s="88"/>
      <c r="AB25" s="88"/>
      <c r="AC25" s="88"/>
      <c r="AD25" s="88"/>
    </row>
    <row r="26" spans="1:30" ht="6" customHeight="1" x14ac:dyDescent="0.25">
      <c r="A26" s="88"/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</row>
    <row r="27" spans="1:30" s="90" customFormat="1" ht="8" customHeight="1" x14ac:dyDescent="0.25"/>
    <row r="28" spans="1:30" ht="6" customHeight="1" thickBot="1" x14ac:dyDescent="0.3">
      <c r="A28" s="89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</row>
    <row r="29" spans="1:30" ht="13" customHeight="1" x14ac:dyDescent="0.3">
      <c r="A29" s="89"/>
      <c r="B29" s="179" t="s">
        <v>77</v>
      </c>
      <c r="C29" s="89"/>
      <c r="D29" s="124" t="s">
        <v>119</v>
      </c>
      <c r="E29" s="129" t="s">
        <v>65</v>
      </c>
      <c r="F29" s="17"/>
      <c r="G29" s="18"/>
      <c r="H29" s="126" t="s">
        <v>26</v>
      </c>
      <c r="I29" s="127"/>
      <c r="J29" s="128"/>
      <c r="K29" s="126" t="s">
        <v>23</v>
      </c>
      <c r="L29" s="127"/>
      <c r="M29" s="128"/>
      <c r="N29" s="126" t="s">
        <v>19</v>
      </c>
      <c r="O29" s="127"/>
      <c r="P29" s="127"/>
      <c r="Q29" s="128"/>
      <c r="R29" s="18"/>
      <c r="S29" s="18"/>
      <c r="T29" s="18"/>
      <c r="U29" s="19"/>
      <c r="V29" s="89"/>
      <c r="W29" s="89"/>
      <c r="X29" s="89"/>
      <c r="Y29" s="89"/>
      <c r="Z29" s="89"/>
      <c r="AA29" s="89"/>
      <c r="AB29" s="89"/>
      <c r="AC29" s="89"/>
      <c r="AD29" s="89"/>
    </row>
    <row r="30" spans="1:30" ht="13.5" customHeight="1" thickBot="1" x14ac:dyDescent="0.35">
      <c r="A30" s="89"/>
      <c r="B30" s="179"/>
      <c r="C30" s="89"/>
      <c r="D30" s="125"/>
      <c r="E30" s="130"/>
      <c r="F30" s="20" t="s">
        <v>1</v>
      </c>
      <c r="G30" s="21" t="s">
        <v>2</v>
      </c>
      <c r="H30" s="20" t="s">
        <v>24</v>
      </c>
      <c r="I30" s="21" t="s">
        <v>25</v>
      </c>
      <c r="J30" s="22" t="s">
        <v>27</v>
      </c>
      <c r="K30" s="20" t="s">
        <v>24</v>
      </c>
      <c r="L30" s="21" t="s">
        <v>25</v>
      </c>
      <c r="M30" s="22" t="s">
        <v>27</v>
      </c>
      <c r="N30" s="20" t="s">
        <v>28</v>
      </c>
      <c r="O30" s="21" t="s">
        <v>29</v>
      </c>
      <c r="P30" s="23" t="s">
        <v>30</v>
      </c>
      <c r="Q30" s="22" t="s">
        <v>31</v>
      </c>
      <c r="R30" s="21" t="s">
        <v>20</v>
      </c>
      <c r="S30" s="21" t="s">
        <v>3</v>
      </c>
      <c r="T30" s="21" t="s">
        <v>21</v>
      </c>
      <c r="U30" s="22" t="s">
        <v>22</v>
      </c>
      <c r="V30" s="89"/>
      <c r="W30" s="89"/>
      <c r="X30" s="89"/>
      <c r="Y30" s="89"/>
      <c r="Z30" s="89"/>
      <c r="AA30" s="89"/>
      <c r="AB30" s="89"/>
      <c r="AC30" s="89"/>
      <c r="AD30" s="89"/>
    </row>
    <row r="31" spans="1:30" ht="19.5" customHeight="1" x14ac:dyDescent="0.3">
      <c r="A31" s="89"/>
      <c r="B31" s="179"/>
      <c r="C31" s="89"/>
      <c r="D31" s="118" t="s">
        <v>9</v>
      </c>
      <c r="E31" s="130"/>
      <c r="F31" s="61">
        <v>1000</v>
      </c>
      <c r="G31" s="61">
        <v>4</v>
      </c>
      <c r="H31" s="62">
        <v>11</v>
      </c>
      <c r="I31" s="61">
        <v>38</v>
      </c>
      <c r="J31" s="63"/>
      <c r="K31" s="64">
        <f>$G31*H31</f>
        <v>44</v>
      </c>
      <c r="L31" s="61">
        <f t="shared" ref="L31:L32" si="15">$G31*I31</f>
        <v>152</v>
      </c>
      <c r="M31" s="63"/>
      <c r="N31" s="70">
        <f t="shared" ref="N31:N38" si="16">R31*K31</f>
        <v>132</v>
      </c>
      <c r="O31" s="61">
        <f t="shared" ref="O31:O38" si="17">R31*L31</f>
        <v>456</v>
      </c>
      <c r="P31" s="61">
        <f t="shared" ref="P31:P38" si="18">ROUND((((H31*T31)/((T31/G31)+U31))*R31), 2)</f>
        <v>80</v>
      </c>
      <c r="Q31" s="63">
        <f t="shared" ref="Q31:Q38" si="19">ROUND((((I31*T31)/((T31/G31)+U31))*R31), 2)</f>
        <v>276.36</v>
      </c>
      <c r="R31" s="61">
        <v>3</v>
      </c>
      <c r="S31" s="61" t="s">
        <v>7</v>
      </c>
      <c r="T31" s="61">
        <v>40</v>
      </c>
      <c r="U31" s="63">
        <v>6.5</v>
      </c>
      <c r="V31" s="89"/>
      <c r="W31" s="89"/>
      <c r="X31" s="89"/>
      <c r="Y31" s="89"/>
      <c r="Z31" s="89"/>
      <c r="AA31" s="89"/>
      <c r="AB31" s="89"/>
      <c r="AC31" s="89"/>
      <c r="AD31" s="89"/>
    </row>
    <row r="32" spans="1:30" ht="19.5" customHeight="1" thickBot="1" x14ac:dyDescent="0.35">
      <c r="A32" s="89"/>
      <c r="B32" s="179"/>
      <c r="C32" s="89"/>
      <c r="D32" s="65" t="s">
        <v>10</v>
      </c>
      <c r="E32" s="131"/>
      <c r="F32" s="66">
        <v>800</v>
      </c>
      <c r="G32" s="66">
        <v>4</v>
      </c>
      <c r="H32" s="67">
        <v>10</v>
      </c>
      <c r="I32" s="66">
        <v>34</v>
      </c>
      <c r="J32" s="68"/>
      <c r="K32" s="69">
        <f t="shared" ref="K32" si="20">$G32*H32</f>
        <v>40</v>
      </c>
      <c r="L32" s="66">
        <f t="shared" si="15"/>
        <v>136</v>
      </c>
      <c r="M32" s="68"/>
      <c r="N32" s="71">
        <f t="shared" si="16"/>
        <v>120</v>
      </c>
      <c r="O32" s="66">
        <f t="shared" si="17"/>
        <v>408</v>
      </c>
      <c r="P32" s="66">
        <f t="shared" si="18"/>
        <v>72.73</v>
      </c>
      <c r="Q32" s="68">
        <f t="shared" si="19"/>
        <v>247.27</v>
      </c>
      <c r="R32" s="66">
        <v>3</v>
      </c>
      <c r="S32" s="66" t="s">
        <v>7</v>
      </c>
      <c r="T32" s="66">
        <v>40</v>
      </c>
      <c r="U32" s="68">
        <v>6.5</v>
      </c>
      <c r="V32" s="89"/>
      <c r="W32" s="89"/>
      <c r="X32" s="89"/>
      <c r="Y32" s="89"/>
      <c r="Z32" s="89"/>
      <c r="AA32" s="89"/>
      <c r="AB32" s="89"/>
      <c r="AC32" s="89"/>
      <c r="AD32" s="89"/>
    </row>
    <row r="33" spans="1:30" ht="19.5" customHeight="1" x14ac:dyDescent="0.3">
      <c r="A33" s="89"/>
      <c r="B33" s="179"/>
      <c r="C33" s="89"/>
      <c r="D33" s="72" t="s">
        <v>40</v>
      </c>
      <c r="E33" s="96">
        <v>1</v>
      </c>
      <c r="F33" s="11">
        <v>1500</v>
      </c>
      <c r="G33" s="3">
        <v>10</v>
      </c>
      <c r="H33" s="112">
        <f>H7*2</f>
        <v>38</v>
      </c>
      <c r="I33" s="113">
        <f t="shared" ref="I33:J33" si="21">I7*2</f>
        <v>116</v>
      </c>
      <c r="J33" s="114">
        <f t="shared" si="21"/>
        <v>18</v>
      </c>
      <c r="K33" s="115">
        <f t="shared" ref="K33:K38" si="22">$G33*H33</f>
        <v>380</v>
      </c>
      <c r="L33" s="101">
        <f t="shared" ref="L33:M38" si="23">$G33*I33</f>
        <v>1160</v>
      </c>
      <c r="M33" s="99">
        <f t="shared" si="23"/>
        <v>180</v>
      </c>
      <c r="N33" s="10">
        <f t="shared" si="16"/>
        <v>380</v>
      </c>
      <c r="O33" s="34">
        <f t="shared" si="17"/>
        <v>1160</v>
      </c>
      <c r="P33" s="4">
        <f t="shared" si="18"/>
        <v>178.82</v>
      </c>
      <c r="Q33" s="40">
        <f t="shared" si="19"/>
        <v>545.88</v>
      </c>
      <c r="R33" s="4">
        <v>1</v>
      </c>
      <c r="S33" s="5" t="s">
        <v>5</v>
      </c>
      <c r="T33" s="4">
        <v>40</v>
      </c>
      <c r="U33" s="40">
        <v>4.5</v>
      </c>
      <c r="V33" s="89"/>
      <c r="W33" s="89"/>
      <c r="X33" s="89"/>
      <c r="Y33" s="89"/>
      <c r="Z33" s="89"/>
      <c r="AA33" s="89"/>
      <c r="AB33" s="89"/>
      <c r="AC33" s="89"/>
      <c r="AD33" s="89"/>
    </row>
    <row r="34" spans="1:30" ht="19.5" customHeight="1" x14ac:dyDescent="0.3">
      <c r="A34" s="89"/>
      <c r="B34" s="179"/>
      <c r="C34" s="89"/>
      <c r="D34" s="72" t="s">
        <v>41</v>
      </c>
      <c r="E34" s="96">
        <v>2</v>
      </c>
      <c r="F34" s="11">
        <v>1600</v>
      </c>
      <c r="G34" s="3">
        <v>10</v>
      </c>
      <c r="H34" s="98">
        <f t="shared" ref="H34:J38" si="24">H8*2</f>
        <v>42</v>
      </c>
      <c r="I34" s="97">
        <f t="shared" si="24"/>
        <v>126</v>
      </c>
      <c r="J34" s="99">
        <f t="shared" si="24"/>
        <v>18</v>
      </c>
      <c r="K34" s="115">
        <f t="shared" si="22"/>
        <v>420</v>
      </c>
      <c r="L34" s="101">
        <f t="shared" si="23"/>
        <v>1260</v>
      </c>
      <c r="M34" s="99">
        <f t="shared" si="23"/>
        <v>180</v>
      </c>
      <c r="N34" s="10">
        <f t="shared" si="16"/>
        <v>420</v>
      </c>
      <c r="O34" s="34">
        <f t="shared" si="17"/>
        <v>1260</v>
      </c>
      <c r="P34" s="4">
        <f t="shared" si="18"/>
        <v>197.65</v>
      </c>
      <c r="Q34" s="40">
        <f t="shared" si="19"/>
        <v>592.94000000000005</v>
      </c>
      <c r="R34" s="4">
        <v>1</v>
      </c>
      <c r="S34" s="5" t="s">
        <v>5</v>
      </c>
      <c r="T34" s="4">
        <v>40</v>
      </c>
      <c r="U34" s="40">
        <v>4.5</v>
      </c>
      <c r="V34" s="89"/>
      <c r="W34" s="89"/>
      <c r="X34" s="89"/>
      <c r="Y34" s="89"/>
      <c r="Z34" s="89"/>
      <c r="AA34" s="89"/>
      <c r="AB34" s="89"/>
      <c r="AC34" s="89"/>
      <c r="AD34" s="89"/>
    </row>
    <row r="35" spans="1:30" ht="19.5" customHeight="1" x14ac:dyDescent="0.3">
      <c r="A35" s="89"/>
      <c r="B35" s="179"/>
      <c r="C35" s="89"/>
      <c r="D35" s="72" t="s">
        <v>42</v>
      </c>
      <c r="E35" s="96" t="s">
        <v>66</v>
      </c>
      <c r="F35" s="11">
        <v>1700</v>
      </c>
      <c r="G35" s="3">
        <v>10</v>
      </c>
      <c r="H35" s="98">
        <f t="shared" si="24"/>
        <v>44</v>
      </c>
      <c r="I35" s="97">
        <f t="shared" si="24"/>
        <v>136</v>
      </c>
      <c r="J35" s="99">
        <f t="shared" si="24"/>
        <v>20</v>
      </c>
      <c r="K35" s="115">
        <f t="shared" si="22"/>
        <v>440</v>
      </c>
      <c r="L35" s="101">
        <f t="shared" si="23"/>
        <v>1360</v>
      </c>
      <c r="M35" s="99">
        <f t="shared" si="23"/>
        <v>200</v>
      </c>
      <c r="N35" s="10">
        <f t="shared" si="16"/>
        <v>440</v>
      </c>
      <c r="O35" s="34">
        <f t="shared" si="17"/>
        <v>1360</v>
      </c>
      <c r="P35" s="4">
        <f t="shared" si="18"/>
        <v>207.06</v>
      </c>
      <c r="Q35" s="40">
        <f t="shared" si="19"/>
        <v>640</v>
      </c>
      <c r="R35" s="4">
        <v>1</v>
      </c>
      <c r="S35" s="5" t="s">
        <v>5</v>
      </c>
      <c r="T35" s="4">
        <v>40</v>
      </c>
      <c r="U35" s="40">
        <v>4.5</v>
      </c>
      <c r="V35" s="89"/>
      <c r="W35" s="89"/>
      <c r="X35" s="89"/>
      <c r="Y35" s="89"/>
      <c r="Z35" s="89"/>
      <c r="AA35" s="89"/>
      <c r="AB35" s="89"/>
      <c r="AC35" s="89"/>
      <c r="AD35" s="89"/>
    </row>
    <row r="36" spans="1:30" ht="19.5" customHeight="1" x14ac:dyDescent="0.3">
      <c r="A36" s="89"/>
      <c r="B36" s="179"/>
      <c r="C36" s="89"/>
      <c r="D36" s="72" t="s">
        <v>43</v>
      </c>
      <c r="E36" s="96">
        <v>4</v>
      </c>
      <c r="F36" s="11">
        <v>1550</v>
      </c>
      <c r="G36" s="3">
        <v>10</v>
      </c>
      <c r="H36" s="98">
        <f t="shared" si="24"/>
        <v>52</v>
      </c>
      <c r="I36" s="97">
        <f t="shared" si="24"/>
        <v>156</v>
      </c>
      <c r="J36" s="99">
        <f t="shared" si="24"/>
        <v>24</v>
      </c>
      <c r="K36" s="115">
        <f t="shared" si="22"/>
        <v>520</v>
      </c>
      <c r="L36" s="101">
        <f t="shared" si="23"/>
        <v>1560</v>
      </c>
      <c r="M36" s="99">
        <f t="shared" si="23"/>
        <v>240</v>
      </c>
      <c r="N36" s="10">
        <f t="shared" si="16"/>
        <v>520</v>
      </c>
      <c r="O36" s="34">
        <f t="shared" si="17"/>
        <v>1560</v>
      </c>
      <c r="P36" s="4">
        <f t="shared" si="18"/>
        <v>244.71</v>
      </c>
      <c r="Q36" s="40">
        <f t="shared" si="19"/>
        <v>734.12</v>
      </c>
      <c r="R36" s="4">
        <v>1</v>
      </c>
      <c r="S36" s="5" t="s">
        <v>7</v>
      </c>
      <c r="T36" s="4">
        <v>40</v>
      </c>
      <c r="U36" s="40">
        <v>4.5</v>
      </c>
      <c r="V36" s="89"/>
      <c r="W36" s="89"/>
      <c r="X36" s="89"/>
      <c r="Y36" s="89"/>
      <c r="Z36" s="89"/>
      <c r="AA36" s="89"/>
      <c r="AB36" s="89"/>
      <c r="AC36" s="89"/>
      <c r="AD36" s="89"/>
    </row>
    <row r="37" spans="1:30" ht="19.5" customHeight="1" x14ac:dyDescent="0.3">
      <c r="A37" s="89"/>
      <c r="B37" s="179"/>
      <c r="C37" s="89"/>
      <c r="D37" s="72" t="s">
        <v>44</v>
      </c>
      <c r="E37" s="96">
        <v>5</v>
      </c>
      <c r="F37" s="11">
        <v>1650</v>
      </c>
      <c r="G37" s="3">
        <v>10</v>
      </c>
      <c r="H37" s="98">
        <f t="shared" si="24"/>
        <v>58</v>
      </c>
      <c r="I37" s="97">
        <f t="shared" si="24"/>
        <v>176</v>
      </c>
      <c r="J37" s="99">
        <f t="shared" si="24"/>
        <v>26</v>
      </c>
      <c r="K37" s="115">
        <f t="shared" si="22"/>
        <v>580</v>
      </c>
      <c r="L37" s="101">
        <f t="shared" si="23"/>
        <v>1760</v>
      </c>
      <c r="M37" s="99">
        <f t="shared" si="23"/>
        <v>260</v>
      </c>
      <c r="N37" s="10">
        <f t="shared" si="16"/>
        <v>580</v>
      </c>
      <c r="O37" s="34">
        <f t="shared" si="17"/>
        <v>1760</v>
      </c>
      <c r="P37" s="4">
        <f t="shared" si="18"/>
        <v>272.94</v>
      </c>
      <c r="Q37" s="40">
        <f t="shared" si="19"/>
        <v>828.24</v>
      </c>
      <c r="R37" s="4">
        <v>1</v>
      </c>
      <c r="S37" s="5" t="s">
        <v>7</v>
      </c>
      <c r="T37" s="4">
        <v>40</v>
      </c>
      <c r="U37" s="40">
        <v>4.5</v>
      </c>
      <c r="V37" s="89"/>
      <c r="W37" s="89"/>
      <c r="X37" s="89"/>
      <c r="Y37" s="89"/>
      <c r="Z37" s="89"/>
      <c r="AA37" s="89"/>
      <c r="AB37" s="89"/>
      <c r="AC37" s="89"/>
      <c r="AD37" s="89"/>
    </row>
    <row r="38" spans="1:30" ht="19.5" customHeight="1" thickBot="1" x14ac:dyDescent="0.35">
      <c r="A38" s="89"/>
      <c r="B38" s="179"/>
      <c r="C38" s="89"/>
      <c r="D38" s="73" t="s">
        <v>45</v>
      </c>
      <c r="E38" s="103" t="s">
        <v>67</v>
      </c>
      <c r="F38" s="12">
        <v>1750</v>
      </c>
      <c r="G38" s="6">
        <v>10</v>
      </c>
      <c r="H38" s="105">
        <f t="shared" si="24"/>
        <v>64</v>
      </c>
      <c r="I38" s="104">
        <f t="shared" si="24"/>
        <v>196</v>
      </c>
      <c r="J38" s="106">
        <f t="shared" si="24"/>
        <v>30</v>
      </c>
      <c r="K38" s="116">
        <f t="shared" si="22"/>
        <v>640</v>
      </c>
      <c r="L38" s="108">
        <f t="shared" si="23"/>
        <v>1960</v>
      </c>
      <c r="M38" s="106">
        <f t="shared" si="23"/>
        <v>300</v>
      </c>
      <c r="N38" s="14">
        <f t="shared" si="16"/>
        <v>640</v>
      </c>
      <c r="O38" s="35">
        <f t="shared" si="17"/>
        <v>1960</v>
      </c>
      <c r="P38" s="7">
        <f t="shared" si="18"/>
        <v>301.18</v>
      </c>
      <c r="Q38" s="41">
        <f t="shared" si="19"/>
        <v>922.35</v>
      </c>
      <c r="R38" s="7">
        <v>1</v>
      </c>
      <c r="S38" s="13" t="s">
        <v>7</v>
      </c>
      <c r="T38" s="7">
        <v>40</v>
      </c>
      <c r="U38" s="41">
        <v>4.5</v>
      </c>
      <c r="V38" s="89"/>
      <c r="W38" s="89"/>
      <c r="X38" s="89"/>
      <c r="Y38" s="89"/>
      <c r="Z38" s="89"/>
      <c r="AA38" s="89"/>
      <c r="AB38" s="89"/>
      <c r="AC38" s="89"/>
      <c r="AD38" s="89"/>
    </row>
    <row r="39" spans="1:30" ht="6" customHeight="1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</row>
    <row r="40" spans="1:30" ht="8.5" customHeight="1" x14ac:dyDescent="0.25"/>
    <row r="41" spans="1:30" x14ac:dyDescent="0.25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</row>
    <row r="42" spans="1:30" ht="19.5" customHeight="1" x14ac:dyDescent="0.25">
      <c r="A42" s="94"/>
      <c r="B42" s="174" t="s">
        <v>78</v>
      </c>
      <c r="C42" s="174"/>
      <c r="D42" s="174"/>
      <c r="E42" s="94"/>
      <c r="F42" s="175" t="s">
        <v>82</v>
      </c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94"/>
      <c r="W42" s="94"/>
      <c r="X42" s="94"/>
      <c r="Y42" s="94"/>
      <c r="Z42" s="94"/>
      <c r="AA42" s="94"/>
      <c r="AB42" s="94"/>
      <c r="AC42" s="94"/>
      <c r="AD42" s="94"/>
    </row>
    <row r="43" spans="1:30" ht="19.5" customHeight="1" x14ac:dyDescent="0.25">
      <c r="A43" s="94"/>
      <c r="B43" s="174"/>
      <c r="C43" s="174"/>
      <c r="D43" s="174"/>
      <c r="E43" s="94"/>
      <c r="F43" s="175" t="s">
        <v>83</v>
      </c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176"/>
      <c r="V43" s="94"/>
      <c r="W43" s="94"/>
      <c r="X43" s="94"/>
      <c r="Y43" s="94"/>
      <c r="Z43" s="94"/>
      <c r="AA43" s="94"/>
      <c r="AB43" s="94"/>
      <c r="AC43" s="94"/>
      <c r="AD43" s="94"/>
    </row>
    <row r="44" spans="1:30" x14ac:dyDescent="0.25">
      <c r="A44" s="94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</row>
  </sheetData>
  <mergeCells count="21">
    <mergeCell ref="N16:Q16"/>
    <mergeCell ref="B3:B12"/>
    <mergeCell ref="D3:D4"/>
    <mergeCell ref="E3:E6"/>
    <mergeCell ref="H3:J3"/>
    <mergeCell ref="K3:M3"/>
    <mergeCell ref="N3:Q3"/>
    <mergeCell ref="B16:B25"/>
    <mergeCell ref="D16:D17"/>
    <mergeCell ref="E16:E19"/>
    <mergeCell ref="H16:J16"/>
    <mergeCell ref="K16:M16"/>
    <mergeCell ref="B42:D43"/>
    <mergeCell ref="F42:U42"/>
    <mergeCell ref="F43:U43"/>
    <mergeCell ref="B29:B38"/>
    <mergeCell ref="D29:D30"/>
    <mergeCell ref="E29:E32"/>
    <mergeCell ref="H29:J29"/>
    <mergeCell ref="K29:M29"/>
    <mergeCell ref="N29:Q2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72C41-1A9F-435D-9B2F-B2688096E101}">
  <dimension ref="A1:AH44"/>
  <sheetViews>
    <sheetView showGridLines="0" showRowColHeaders="0" zoomScale="95" zoomScaleNormal="95" workbookViewId="0">
      <selection activeCell="H7" sqref="H7:H12"/>
    </sheetView>
  </sheetViews>
  <sheetFormatPr defaultRowHeight="12.5" x14ac:dyDescent="0.25"/>
  <cols>
    <col min="1" max="1" width="3" customWidth="1"/>
    <col min="2" max="2" width="7.7265625" customWidth="1"/>
    <col min="3" max="3" width="1.08984375" customWidth="1"/>
    <col min="4" max="4" width="30" customWidth="1"/>
    <col min="5" max="5" width="6.1796875" customWidth="1"/>
    <col min="6" max="6" width="9.453125" customWidth="1"/>
    <col min="7" max="7" width="9.36328125" customWidth="1"/>
    <col min="10" max="10" width="6" customWidth="1"/>
    <col min="13" max="13" width="6.7265625" customWidth="1"/>
    <col min="14" max="17" width="11.90625" customWidth="1"/>
    <col min="18" max="18" width="7.81640625" customWidth="1"/>
    <col min="19" max="19" width="6.90625" customWidth="1"/>
    <col min="20" max="20" width="7.7265625" customWidth="1"/>
    <col min="21" max="21" width="7.6328125" customWidth="1"/>
  </cols>
  <sheetData>
    <row r="1" spans="1:34" ht="8" customHeight="1" x14ac:dyDescent="0.25"/>
    <row r="2" spans="1:34" ht="6" customHeight="1" thickBot="1" x14ac:dyDescent="0.3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4" ht="15.75" customHeight="1" x14ac:dyDescent="0.3">
      <c r="A3" s="86"/>
      <c r="B3" s="177" t="s">
        <v>75</v>
      </c>
      <c r="C3" s="86"/>
      <c r="D3" s="119" t="s">
        <v>114</v>
      </c>
      <c r="E3" s="132" t="s">
        <v>65</v>
      </c>
      <c r="F3" s="48"/>
      <c r="G3" s="48"/>
      <c r="H3" s="121" t="s">
        <v>26</v>
      </c>
      <c r="I3" s="122"/>
      <c r="J3" s="123"/>
      <c r="K3" s="121" t="s">
        <v>23</v>
      </c>
      <c r="L3" s="122"/>
      <c r="M3" s="123"/>
      <c r="N3" s="121" t="s">
        <v>19</v>
      </c>
      <c r="O3" s="122"/>
      <c r="P3" s="122"/>
      <c r="Q3" s="123"/>
      <c r="R3" s="48"/>
      <c r="S3" s="48"/>
      <c r="T3" s="48"/>
      <c r="U3" s="49"/>
      <c r="V3" s="86"/>
      <c r="W3" s="86"/>
      <c r="X3" s="86"/>
      <c r="Y3" s="86"/>
      <c r="Z3" s="86"/>
      <c r="AA3" s="86"/>
      <c r="AB3" s="86"/>
      <c r="AC3" s="86"/>
      <c r="AD3" s="86"/>
    </row>
    <row r="4" spans="1:34" ht="13.5" customHeight="1" thickBot="1" x14ac:dyDescent="0.35">
      <c r="A4" s="86"/>
      <c r="B4" s="177"/>
      <c r="C4" s="86"/>
      <c r="D4" s="120"/>
      <c r="E4" s="133"/>
      <c r="F4" s="50" t="s">
        <v>1</v>
      </c>
      <c r="G4" s="50" t="s">
        <v>2</v>
      </c>
      <c r="H4" s="51" t="s">
        <v>24</v>
      </c>
      <c r="I4" s="50" t="s">
        <v>25</v>
      </c>
      <c r="J4" s="52" t="s">
        <v>27</v>
      </c>
      <c r="K4" s="51" t="s">
        <v>24</v>
      </c>
      <c r="L4" s="50" t="s">
        <v>25</v>
      </c>
      <c r="M4" s="52" t="s">
        <v>27</v>
      </c>
      <c r="N4" s="51" t="s">
        <v>28</v>
      </c>
      <c r="O4" s="50" t="s">
        <v>29</v>
      </c>
      <c r="P4" s="53" t="s">
        <v>30</v>
      </c>
      <c r="Q4" s="52" t="s">
        <v>31</v>
      </c>
      <c r="R4" s="50" t="s">
        <v>20</v>
      </c>
      <c r="S4" s="50" t="s">
        <v>3</v>
      </c>
      <c r="T4" s="50" t="s">
        <v>21</v>
      </c>
      <c r="U4" s="52" t="s">
        <v>22</v>
      </c>
      <c r="V4" s="87"/>
      <c r="W4" s="87"/>
      <c r="X4" s="87"/>
      <c r="Y4" s="87"/>
      <c r="Z4" s="87"/>
      <c r="AA4" s="87"/>
      <c r="AB4" s="87"/>
      <c r="AC4" s="87"/>
      <c r="AD4" s="87"/>
      <c r="AE4" s="1"/>
      <c r="AF4" s="1"/>
      <c r="AG4" s="1"/>
      <c r="AH4" s="1"/>
    </row>
    <row r="5" spans="1:34" ht="19.5" customHeight="1" x14ac:dyDescent="0.3">
      <c r="A5" s="86"/>
      <c r="B5" s="177"/>
      <c r="C5" s="86"/>
      <c r="D5" s="60" t="s">
        <v>11</v>
      </c>
      <c r="E5" s="133"/>
      <c r="F5" s="61">
        <v>3000</v>
      </c>
      <c r="G5" s="61">
        <v>6.65</v>
      </c>
      <c r="H5" s="62">
        <v>11</v>
      </c>
      <c r="I5" s="61">
        <v>11</v>
      </c>
      <c r="J5" s="63"/>
      <c r="K5" s="64">
        <f>$G5*H5</f>
        <v>73.150000000000006</v>
      </c>
      <c r="L5" s="61">
        <f t="shared" ref="L5:M12" si="0">$G5*I5</f>
        <v>73.150000000000006</v>
      </c>
      <c r="M5" s="63"/>
      <c r="N5" s="70">
        <f t="shared" ref="N5:N12" si="1">R5*K5</f>
        <v>438.90000000000003</v>
      </c>
      <c r="O5" s="61">
        <f t="shared" ref="O5:O12" si="2">R5*L5</f>
        <v>438.90000000000003</v>
      </c>
      <c r="P5" s="61">
        <f t="shared" ref="P5:P12" si="3">ROUND((((H5*T5)/((T5/G5)+U5))*R5), 2)</f>
        <v>212.65</v>
      </c>
      <c r="Q5" s="63">
        <f t="shared" ref="Q5:Q12" si="4">ROUND((((I5*T5)/((T5/G5)+U5))*R5), 2)</f>
        <v>212.65</v>
      </c>
      <c r="R5" s="61">
        <v>6</v>
      </c>
      <c r="S5" s="61" t="s">
        <v>12</v>
      </c>
      <c r="T5" s="61">
        <v>30</v>
      </c>
      <c r="U5" s="63">
        <v>4.8</v>
      </c>
      <c r="V5" s="86"/>
      <c r="W5" s="86"/>
      <c r="X5" s="86"/>
      <c r="Y5" s="86"/>
      <c r="Z5" s="86"/>
      <c r="AA5" s="86"/>
      <c r="AB5" s="86"/>
      <c r="AC5" s="86"/>
      <c r="AD5" s="86"/>
    </row>
    <row r="6" spans="1:34" ht="19.5" customHeight="1" thickBot="1" x14ac:dyDescent="0.35">
      <c r="A6" s="86"/>
      <c r="B6" s="177"/>
      <c r="C6" s="86"/>
      <c r="D6" s="65" t="s">
        <v>13</v>
      </c>
      <c r="E6" s="134"/>
      <c r="F6" s="66">
        <v>3000</v>
      </c>
      <c r="G6" s="66">
        <v>6</v>
      </c>
      <c r="H6" s="67">
        <v>19</v>
      </c>
      <c r="I6" s="66">
        <v>19</v>
      </c>
      <c r="J6" s="68"/>
      <c r="K6" s="69">
        <f t="shared" ref="K6:K12" si="5">$G6*H6</f>
        <v>114</v>
      </c>
      <c r="L6" s="66">
        <f t="shared" si="0"/>
        <v>114</v>
      </c>
      <c r="M6" s="68"/>
      <c r="N6" s="71">
        <f t="shared" si="1"/>
        <v>456</v>
      </c>
      <c r="O6" s="66">
        <f t="shared" si="2"/>
        <v>456</v>
      </c>
      <c r="P6" s="66">
        <f t="shared" si="3"/>
        <v>199.22</v>
      </c>
      <c r="Q6" s="68">
        <f t="shared" si="4"/>
        <v>199.22</v>
      </c>
      <c r="R6" s="66">
        <v>4</v>
      </c>
      <c r="S6" s="66" t="s">
        <v>5</v>
      </c>
      <c r="T6" s="66">
        <v>27</v>
      </c>
      <c r="U6" s="68">
        <v>5.8</v>
      </c>
      <c r="V6" s="86"/>
      <c r="W6" s="86"/>
      <c r="X6" s="86"/>
      <c r="Y6" s="86"/>
      <c r="Z6" s="86"/>
      <c r="AA6" s="86"/>
      <c r="AB6" s="86"/>
      <c r="AC6" s="86"/>
      <c r="AD6" s="86"/>
    </row>
    <row r="7" spans="1:34" ht="19.5" customHeight="1" x14ac:dyDescent="0.3">
      <c r="A7" s="86"/>
      <c r="B7" s="177"/>
      <c r="C7" s="86"/>
      <c r="D7" s="72" t="s">
        <v>46</v>
      </c>
      <c r="E7" s="74">
        <v>1</v>
      </c>
      <c r="F7" s="3">
        <v>3300</v>
      </c>
      <c r="G7" s="3">
        <v>10</v>
      </c>
      <c r="H7" s="11">
        <v>24</v>
      </c>
      <c r="I7" s="4">
        <f>H7</f>
        <v>24</v>
      </c>
      <c r="J7" s="76">
        <f>ROUND($I7*0.25,0)</f>
        <v>6</v>
      </c>
      <c r="K7" s="38">
        <f t="shared" si="5"/>
        <v>240</v>
      </c>
      <c r="L7" s="4">
        <f t="shared" si="0"/>
        <v>240</v>
      </c>
      <c r="M7" s="76">
        <f t="shared" si="0"/>
        <v>60</v>
      </c>
      <c r="N7" s="36">
        <f t="shared" si="1"/>
        <v>480</v>
      </c>
      <c r="O7" s="34">
        <f t="shared" si="2"/>
        <v>480</v>
      </c>
      <c r="P7" s="4">
        <f t="shared" si="3"/>
        <v>221.54</v>
      </c>
      <c r="Q7" s="8">
        <f t="shared" si="4"/>
        <v>221.54</v>
      </c>
      <c r="R7" s="4">
        <v>2</v>
      </c>
      <c r="S7" s="5" t="s">
        <v>12</v>
      </c>
      <c r="T7" s="4">
        <v>30</v>
      </c>
      <c r="U7" s="40">
        <v>3.5</v>
      </c>
      <c r="V7" s="86"/>
      <c r="W7" s="86"/>
      <c r="X7" s="86"/>
      <c r="Y7" s="86"/>
      <c r="Z7" s="86"/>
      <c r="AA7" s="86"/>
      <c r="AB7" s="86"/>
      <c r="AC7" s="86"/>
      <c r="AD7" s="86"/>
    </row>
    <row r="8" spans="1:34" ht="19.5" customHeight="1" x14ac:dyDescent="0.3">
      <c r="A8" s="86"/>
      <c r="B8" s="177"/>
      <c r="C8" s="86"/>
      <c r="D8" s="72" t="s">
        <v>47</v>
      </c>
      <c r="E8" s="74">
        <v>2</v>
      </c>
      <c r="F8" s="3">
        <v>3400</v>
      </c>
      <c r="G8" s="3">
        <v>10</v>
      </c>
      <c r="H8" s="11">
        <v>25</v>
      </c>
      <c r="I8" s="4">
        <f t="shared" ref="I8:I12" si="6">H8</f>
        <v>25</v>
      </c>
      <c r="J8" s="76">
        <f t="shared" ref="J8:J12" si="7">ROUND($I8*0.25,0)</f>
        <v>6</v>
      </c>
      <c r="K8" s="38">
        <f t="shared" si="5"/>
        <v>250</v>
      </c>
      <c r="L8" s="4">
        <f t="shared" si="0"/>
        <v>250</v>
      </c>
      <c r="M8" s="76">
        <f t="shared" si="0"/>
        <v>60</v>
      </c>
      <c r="N8" s="36">
        <f t="shared" si="1"/>
        <v>500</v>
      </c>
      <c r="O8" s="34">
        <f t="shared" si="2"/>
        <v>500</v>
      </c>
      <c r="P8" s="4">
        <f t="shared" si="3"/>
        <v>230.77</v>
      </c>
      <c r="Q8" s="8">
        <f t="shared" si="4"/>
        <v>230.77</v>
      </c>
      <c r="R8" s="4">
        <v>2</v>
      </c>
      <c r="S8" s="5" t="s">
        <v>12</v>
      </c>
      <c r="T8" s="4">
        <v>30</v>
      </c>
      <c r="U8" s="40">
        <v>3.5</v>
      </c>
      <c r="V8" s="86"/>
      <c r="W8" s="86"/>
      <c r="X8" s="86"/>
      <c r="Y8" s="86"/>
      <c r="Z8" s="86"/>
      <c r="AA8" s="86"/>
      <c r="AB8" s="86"/>
      <c r="AC8" s="86"/>
      <c r="AD8" s="86"/>
    </row>
    <row r="9" spans="1:34" ht="19.5" customHeight="1" x14ac:dyDescent="0.3">
      <c r="A9" s="86"/>
      <c r="B9" s="177"/>
      <c r="C9" s="86"/>
      <c r="D9" s="72" t="s">
        <v>48</v>
      </c>
      <c r="E9" s="74" t="s">
        <v>66</v>
      </c>
      <c r="F9" s="3">
        <v>3500</v>
      </c>
      <c r="G9" s="3">
        <v>10</v>
      </c>
      <c r="H9" s="11">
        <v>26</v>
      </c>
      <c r="I9" s="4">
        <f t="shared" si="6"/>
        <v>26</v>
      </c>
      <c r="J9" s="76">
        <f t="shared" si="7"/>
        <v>7</v>
      </c>
      <c r="K9" s="38">
        <f t="shared" si="5"/>
        <v>260</v>
      </c>
      <c r="L9" s="4">
        <f t="shared" si="0"/>
        <v>260</v>
      </c>
      <c r="M9" s="76">
        <f t="shared" si="0"/>
        <v>70</v>
      </c>
      <c r="N9" s="36">
        <f t="shared" si="1"/>
        <v>520</v>
      </c>
      <c r="O9" s="34">
        <f t="shared" si="2"/>
        <v>520</v>
      </c>
      <c r="P9" s="4">
        <f t="shared" si="3"/>
        <v>240</v>
      </c>
      <c r="Q9" s="8">
        <f t="shared" si="4"/>
        <v>240</v>
      </c>
      <c r="R9" s="4">
        <v>2</v>
      </c>
      <c r="S9" s="5" t="s">
        <v>12</v>
      </c>
      <c r="T9" s="4">
        <v>30</v>
      </c>
      <c r="U9" s="40">
        <v>3.5</v>
      </c>
      <c r="V9" s="86"/>
      <c r="W9" s="86"/>
      <c r="X9" s="86"/>
      <c r="Y9" s="86"/>
      <c r="Z9" s="86"/>
      <c r="AA9" s="86"/>
      <c r="AB9" s="86"/>
      <c r="AC9" s="86"/>
      <c r="AD9" s="86"/>
    </row>
    <row r="10" spans="1:34" ht="19.5" customHeight="1" x14ac:dyDescent="0.3">
      <c r="A10" s="86"/>
      <c r="B10" s="177"/>
      <c r="C10" s="86"/>
      <c r="D10" s="72" t="s">
        <v>49</v>
      </c>
      <c r="E10" s="74">
        <v>4</v>
      </c>
      <c r="F10" s="3">
        <v>3350</v>
      </c>
      <c r="G10" s="3">
        <v>10</v>
      </c>
      <c r="H10" s="11">
        <v>27</v>
      </c>
      <c r="I10" s="4">
        <f t="shared" si="6"/>
        <v>27</v>
      </c>
      <c r="J10" s="76">
        <f t="shared" si="7"/>
        <v>7</v>
      </c>
      <c r="K10" s="38">
        <f t="shared" si="5"/>
        <v>270</v>
      </c>
      <c r="L10" s="4">
        <f t="shared" si="0"/>
        <v>270</v>
      </c>
      <c r="M10" s="76">
        <f t="shared" si="0"/>
        <v>70</v>
      </c>
      <c r="N10" s="36">
        <f t="shared" si="1"/>
        <v>540</v>
      </c>
      <c r="O10" s="34">
        <f t="shared" si="2"/>
        <v>540</v>
      </c>
      <c r="P10" s="4">
        <f t="shared" si="3"/>
        <v>249.23</v>
      </c>
      <c r="Q10" s="8">
        <f t="shared" si="4"/>
        <v>249.23</v>
      </c>
      <c r="R10" s="4">
        <v>2</v>
      </c>
      <c r="S10" s="5" t="s">
        <v>5</v>
      </c>
      <c r="T10" s="4">
        <v>30</v>
      </c>
      <c r="U10" s="40">
        <v>3.5</v>
      </c>
      <c r="V10" s="86"/>
      <c r="W10" s="86"/>
      <c r="X10" s="86"/>
      <c r="Y10" s="86"/>
      <c r="Z10" s="86"/>
      <c r="AA10" s="86"/>
      <c r="AB10" s="86"/>
      <c r="AC10" s="86"/>
      <c r="AD10" s="86"/>
    </row>
    <row r="11" spans="1:34" ht="19.5" customHeight="1" x14ac:dyDescent="0.3">
      <c r="A11" s="86"/>
      <c r="B11" s="177"/>
      <c r="C11" s="86"/>
      <c r="D11" s="72" t="s">
        <v>50</v>
      </c>
      <c r="E11" s="74">
        <v>5</v>
      </c>
      <c r="F11" s="3">
        <v>3450</v>
      </c>
      <c r="G11" s="3">
        <v>10</v>
      </c>
      <c r="H11" s="11">
        <v>28</v>
      </c>
      <c r="I11" s="4">
        <f t="shared" si="6"/>
        <v>28</v>
      </c>
      <c r="J11" s="76">
        <f t="shared" si="7"/>
        <v>7</v>
      </c>
      <c r="K11" s="38">
        <f t="shared" si="5"/>
        <v>280</v>
      </c>
      <c r="L11" s="4">
        <f t="shared" si="0"/>
        <v>280</v>
      </c>
      <c r="M11" s="76">
        <f t="shared" si="0"/>
        <v>70</v>
      </c>
      <c r="N11" s="36">
        <f t="shared" si="1"/>
        <v>560</v>
      </c>
      <c r="O11" s="34">
        <f t="shared" si="2"/>
        <v>560</v>
      </c>
      <c r="P11" s="4">
        <f t="shared" si="3"/>
        <v>258.45999999999998</v>
      </c>
      <c r="Q11" s="8">
        <f t="shared" si="4"/>
        <v>258.45999999999998</v>
      </c>
      <c r="R11" s="4">
        <v>2</v>
      </c>
      <c r="S11" s="5" t="s">
        <v>5</v>
      </c>
      <c r="T11" s="4">
        <v>30</v>
      </c>
      <c r="U11" s="40">
        <v>3.5</v>
      </c>
      <c r="V11" s="86"/>
      <c r="W11" s="86"/>
      <c r="X11" s="86"/>
      <c r="Y11" s="86"/>
      <c r="Z11" s="86"/>
      <c r="AA11" s="86"/>
      <c r="AB11" s="86"/>
      <c r="AC11" s="86"/>
      <c r="AD11" s="86"/>
    </row>
    <row r="12" spans="1:34" ht="19.5" customHeight="1" thickBot="1" x14ac:dyDescent="0.35">
      <c r="A12" s="86"/>
      <c r="B12" s="177"/>
      <c r="C12" s="86"/>
      <c r="D12" s="73" t="s">
        <v>51</v>
      </c>
      <c r="E12" s="75" t="s">
        <v>67</v>
      </c>
      <c r="F12" s="6">
        <v>3550</v>
      </c>
      <c r="G12" s="6">
        <v>10</v>
      </c>
      <c r="H12" s="12">
        <v>29</v>
      </c>
      <c r="I12" s="7">
        <f t="shared" si="6"/>
        <v>29</v>
      </c>
      <c r="J12" s="77">
        <f t="shared" si="7"/>
        <v>7</v>
      </c>
      <c r="K12" s="39">
        <f t="shared" si="5"/>
        <v>290</v>
      </c>
      <c r="L12" s="7">
        <f t="shared" si="0"/>
        <v>290</v>
      </c>
      <c r="M12" s="77">
        <f t="shared" si="0"/>
        <v>70</v>
      </c>
      <c r="N12" s="37">
        <f t="shared" si="1"/>
        <v>580</v>
      </c>
      <c r="O12" s="35">
        <f t="shared" si="2"/>
        <v>580</v>
      </c>
      <c r="P12" s="7">
        <f t="shared" si="3"/>
        <v>267.69</v>
      </c>
      <c r="Q12" s="9">
        <f t="shared" si="4"/>
        <v>267.69</v>
      </c>
      <c r="R12" s="7">
        <v>2</v>
      </c>
      <c r="S12" s="13" t="s">
        <v>5</v>
      </c>
      <c r="T12" s="7">
        <v>30</v>
      </c>
      <c r="U12" s="41">
        <v>3.5</v>
      </c>
      <c r="V12" s="86"/>
      <c r="W12" s="86"/>
      <c r="X12" s="86"/>
      <c r="Y12" s="86"/>
      <c r="Z12" s="86"/>
      <c r="AA12" s="86"/>
      <c r="AB12" s="86"/>
      <c r="AC12" s="86"/>
      <c r="AD12" s="86"/>
    </row>
    <row r="13" spans="1:34" ht="6" customHeight="1" x14ac:dyDescent="0.25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4" s="90" customFormat="1" ht="8" customHeight="1" x14ac:dyDescent="0.25"/>
    <row r="15" spans="1:34" ht="6" customHeight="1" thickBot="1" x14ac:dyDescent="0.3">
      <c r="A15" s="88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</row>
    <row r="16" spans="1:34" ht="13" customHeight="1" x14ac:dyDescent="0.3">
      <c r="A16" s="88"/>
      <c r="B16" s="178" t="s">
        <v>76</v>
      </c>
      <c r="C16" s="88"/>
      <c r="D16" s="119" t="s">
        <v>114</v>
      </c>
      <c r="E16" s="132" t="s">
        <v>65</v>
      </c>
      <c r="F16" s="48"/>
      <c r="G16" s="48"/>
      <c r="H16" s="121" t="s">
        <v>26</v>
      </c>
      <c r="I16" s="122"/>
      <c r="J16" s="123"/>
      <c r="K16" s="121" t="s">
        <v>23</v>
      </c>
      <c r="L16" s="122"/>
      <c r="M16" s="123"/>
      <c r="N16" s="121" t="s">
        <v>19</v>
      </c>
      <c r="O16" s="122"/>
      <c r="P16" s="122"/>
      <c r="Q16" s="123"/>
      <c r="R16" s="48"/>
      <c r="S16" s="48"/>
      <c r="T16" s="48"/>
      <c r="U16" s="49"/>
      <c r="V16" s="88"/>
      <c r="W16" s="88"/>
      <c r="X16" s="88"/>
      <c r="Y16" s="88"/>
      <c r="Z16" s="88"/>
      <c r="AA16" s="88"/>
      <c r="AB16" s="88"/>
      <c r="AC16" s="88"/>
      <c r="AD16" s="88"/>
    </row>
    <row r="17" spans="1:30" ht="13.5" customHeight="1" thickBot="1" x14ac:dyDescent="0.35">
      <c r="A17" s="88"/>
      <c r="B17" s="178"/>
      <c r="C17" s="88"/>
      <c r="D17" s="120"/>
      <c r="E17" s="133"/>
      <c r="F17" s="50" t="s">
        <v>1</v>
      </c>
      <c r="G17" s="50" t="s">
        <v>2</v>
      </c>
      <c r="H17" s="51" t="s">
        <v>24</v>
      </c>
      <c r="I17" s="50" t="s">
        <v>25</v>
      </c>
      <c r="J17" s="52" t="s">
        <v>27</v>
      </c>
      <c r="K17" s="51" t="s">
        <v>24</v>
      </c>
      <c r="L17" s="50" t="s">
        <v>25</v>
      </c>
      <c r="M17" s="52" t="s">
        <v>27</v>
      </c>
      <c r="N17" s="51" t="s">
        <v>28</v>
      </c>
      <c r="O17" s="50" t="s">
        <v>29</v>
      </c>
      <c r="P17" s="53" t="s">
        <v>30</v>
      </c>
      <c r="Q17" s="52" t="s">
        <v>31</v>
      </c>
      <c r="R17" s="50" t="s">
        <v>20</v>
      </c>
      <c r="S17" s="50" t="s">
        <v>3</v>
      </c>
      <c r="T17" s="50" t="s">
        <v>21</v>
      </c>
      <c r="U17" s="52" t="s">
        <v>22</v>
      </c>
      <c r="V17" s="88"/>
      <c r="W17" s="88"/>
      <c r="X17" s="88"/>
      <c r="Y17" s="88"/>
      <c r="Z17" s="88"/>
      <c r="AA17" s="88"/>
      <c r="AB17" s="88"/>
      <c r="AC17" s="88"/>
      <c r="AD17" s="88"/>
    </row>
    <row r="18" spans="1:30" ht="19.5" customHeight="1" x14ac:dyDescent="0.3">
      <c r="A18" s="88"/>
      <c r="B18" s="178"/>
      <c r="C18" s="88"/>
      <c r="D18" s="60" t="s">
        <v>11</v>
      </c>
      <c r="E18" s="133"/>
      <c r="F18" s="61">
        <v>3000</v>
      </c>
      <c r="G18" s="61">
        <v>6.65</v>
      </c>
      <c r="H18" s="62">
        <v>11</v>
      </c>
      <c r="I18" s="61">
        <v>11</v>
      </c>
      <c r="J18" s="63"/>
      <c r="K18" s="64">
        <f>$G18*H18</f>
        <v>73.150000000000006</v>
      </c>
      <c r="L18" s="61">
        <f t="shared" ref="L18:L19" si="8">$G18*I18</f>
        <v>73.150000000000006</v>
      </c>
      <c r="M18" s="63"/>
      <c r="N18" s="70">
        <f t="shared" ref="N18:N25" si="9">R18*K18</f>
        <v>438.90000000000003</v>
      </c>
      <c r="O18" s="61">
        <f t="shared" ref="O18:O25" si="10">R18*L18</f>
        <v>438.90000000000003</v>
      </c>
      <c r="P18" s="61">
        <f t="shared" ref="P18:P25" si="11">ROUND((((H18*T18)/((T18/G18)+U18))*R18), 2)</f>
        <v>212.65</v>
      </c>
      <c r="Q18" s="63">
        <f t="shared" ref="Q18:Q25" si="12">ROUND((((I18*T18)/((T18/G18)+U18))*R18), 2)</f>
        <v>212.65</v>
      </c>
      <c r="R18" s="61">
        <v>6</v>
      </c>
      <c r="S18" s="61" t="s">
        <v>12</v>
      </c>
      <c r="T18" s="61">
        <v>30</v>
      </c>
      <c r="U18" s="63">
        <v>4.8</v>
      </c>
      <c r="V18" s="88"/>
      <c r="W18" s="88"/>
      <c r="X18" s="88"/>
      <c r="Y18" s="88"/>
      <c r="Z18" s="88"/>
      <c r="AA18" s="88"/>
      <c r="AB18" s="88"/>
      <c r="AC18" s="88"/>
      <c r="AD18" s="88"/>
    </row>
    <row r="19" spans="1:30" ht="19.5" customHeight="1" thickBot="1" x14ac:dyDescent="0.35">
      <c r="A19" s="88"/>
      <c r="B19" s="178"/>
      <c r="C19" s="88"/>
      <c r="D19" s="65" t="s">
        <v>13</v>
      </c>
      <c r="E19" s="134"/>
      <c r="F19" s="66">
        <v>3000</v>
      </c>
      <c r="G19" s="66">
        <v>6</v>
      </c>
      <c r="H19" s="67">
        <v>19</v>
      </c>
      <c r="I19" s="66">
        <v>19</v>
      </c>
      <c r="J19" s="68"/>
      <c r="K19" s="69">
        <f t="shared" ref="K19" si="13">$G19*H19</f>
        <v>114</v>
      </c>
      <c r="L19" s="66">
        <f t="shared" si="8"/>
        <v>114</v>
      </c>
      <c r="M19" s="68"/>
      <c r="N19" s="71">
        <f t="shared" si="9"/>
        <v>456</v>
      </c>
      <c r="O19" s="66">
        <f t="shared" si="10"/>
        <v>456</v>
      </c>
      <c r="P19" s="66">
        <f t="shared" si="11"/>
        <v>199.22</v>
      </c>
      <c r="Q19" s="68">
        <f t="shared" si="12"/>
        <v>199.22</v>
      </c>
      <c r="R19" s="66">
        <v>4</v>
      </c>
      <c r="S19" s="66" t="s">
        <v>5</v>
      </c>
      <c r="T19" s="66">
        <v>27</v>
      </c>
      <c r="U19" s="68">
        <v>5.8</v>
      </c>
      <c r="V19" s="88"/>
      <c r="W19" s="88"/>
      <c r="X19" s="88"/>
      <c r="Y19" s="88"/>
      <c r="Z19" s="88"/>
      <c r="AA19" s="88"/>
      <c r="AB19" s="88"/>
      <c r="AC19" s="88"/>
      <c r="AD19" s="88"/>
    </row>
    <row r="20" spans="1:30" ht="19.5" customHeight="1" x14ac:dyDescent="0.3">
      <c r="A20" s="88"/>
      <c r="B20" s="178"/>
      <c r="C20" s="88"/>
      <c r="D20" s="72" t="s">
        <v>46</v>
      </c>
      <c r="E20" s="96">
        <v>1</v>
      </c>
      <c r="F20" s="3">
        <v>3300</v>
      </c>
      <c r="G20" s="3">
        <v>10</v>
      </c>
      <c r="H20" s="112">
        <f>ROUND(H7*0.9,0)</f>
        <v>22</v>
      </c>
      <c r="I20" s="113">
        <f>ROUND(I7*0.9,0)</f>
        <v>22</v>
      </c>
      <c r="J20" s="114">
        <f>ROUND(J7*0.9,0)</f>
        <v>5</v>
      </c>
      <c r="K20" s="100">
        <f t="shared" ref="K20:K25" si="14">$G20*H20</f>
        <v>220</v>
      </c>
      <c r="L20" s="101">
        <f t="shared" ref="L20:M25" si="15">$G20*I20</f>
        <v>220</v>
      </c>
      <c r="M20" s="99">
        <f t="shared" si="15"/>
        <v>50</v>
      </c>
      <c r="N20" s="36">
        <f t="shared" si="9"/>
        <v>440</v>
      </c>
      <c r="O20" s="34">
        <f t="shared" si="10"/>
        <v>440</v>
      </c>
      <c r="P20" s="4">
        <f t="shared" si="11"/>
        <v>203.08</v>
      </c>
      <c r="Q20" s="8">
        <f t="shared" si="12"/>
        <v>203.08</v>
      </c>
      <c r="R20" s="4">
        <v>2</v>
      </c>
      <c r="S20" s="5" t="s">
        <v>12</v>
      </c>
      <c r="T20" s="4">
        <v>30</v>
      </c>
      <c r="U20" s="40">
        <v>3.5</v>
      </c>
      <c r="V20" s="88"/>
      <c r="W20" s="88"/>
      <c r="X20" s="88"/>
      <c r="Y20" s="88"/>
      <c r="Z20" s="88"/>
      <c r="AA20" s="88"/>
      <c r="AB20" s="88"/>
      <c r="AC20" s="88"/>
      <c r="AD20" s="88"/>
    </row>
    <row r="21" spans="1:30" ht="19.5" customHeight="1" x14ac:dyDescent="0.3">
      <c r="A21" s="88"/>
      <c r="B21" s="178"/>
      <c r="C21" s="88"/>
      <c r="D21" s="72" t="s">
        <v>47</v>
      </c>
      <c r="E21" s="96">
        <v>2</v>
      </c>
      <c r="F21" s="3">
        <v>3400</v>
      </c>
      <c r="G21" s="3">
        <v>10</v>
      </c>
      <c r="H21" s="98">
        <f t="shared" ref="H21:J25" si="16">ROUND(H8*0.9,0)</f>
        <v>23</v>
      </c>
      <c r="I21" s="97">
        <f t="shared" si="16"/>
        <v>23</v>
      </c>
      <c r="J21" s="99">
        <f t="shared" si="16"/>
        <v>5</v>
      </c>
      <c r="K21" s="100">
        <f t="shared" si="14"/>
        <v>230</v>
      </c>
      <c r="L21" s="101">
        <f t="shared" si="15"/>
        <v>230</v>
      </c>
      <c r="M21" s="99">
        <f t="shared" si="15"/>
        <v>50</v>
      </c>
      <c r="N21" s="36">
        <f t="shared" si="9"/>
        <v>460</v>
      </c>
      <c r="O21" s="34">
        <f t="shared" si="10"/>
        <v>460</v>
      </c>
      <c r="P21" s="4">
        <f t="shared" si="11"/>
        <v>212.31</v>
      </c>
      <c r="Q21" s="8">
        <f t="shared" si="12"/>
        <v>212.31</v>
      </c>
      <c r="R21" s="4">
        <v>2</v>
      </c>
      <c r="S21" s="5" t="s">
        <v>12</v>
      </c>
      <c r="T21" s="4">
        <v>30</v>
      </c>
      <c r="U21" s="40">
        <v>3.5</v>
      </c>
      <c r="V21" s="88"/>
      <c r="W21" s="88"/>
      <c r="X21" s="88"/>
      <c r="Y21" s="88"/>
      <c r="Z21" s="88"/>
      <c r="AA21" s="88"/>
      <c r="AB21" s="88"/>
      <c r="AC21" s="88"/>
      <c r="AD21" s="88"/>
    </row>
    <row r="22" spans="1:30" ht="19.5" customHeight="1" x14ac:dyDescent="0.3">
      <c r="A22" s="88"/>
      <c r="B22" s="178"/>
      <c r="C22" s="88"/>
      <c r="D22" s="72" t="s">
        <v>48</v>
      </c>
      <c r="E22" s="96" t="s">
        <v>66</v>
      </c>
      <c r="F22" s="3">
        <v>3500</v>
      </c>
      <c r="G22" s="3">
        <v>10</v>
      </c>
      <c r="H22" s="98">
        <f t="shared" si="16"/>
        <v>23</v>
      </c>
      <c r="I22" s="97">
        <f t="shared" si="16"/>
        <v>23</v>
      </c>
      <c r="J22" s="99">
        <f t="shared" si="16"/>
        <v>6</v>
      </c>
      <c r="K22" s="100">
        <f t="shared" si="14"/>
        <v>230</v>
      </c>
      <c r="L22" s="101">
        <f t="shared" si="15"/>
        <v>230</v>
      </c>
      <c r="M22" s="99">
        <f t="shared" si="15"/>
        <v>60</v>
      </c>
      <c r="N22" s="36">
        <f t="shared" si="9"/>
        <v>460</v>
      </c>
      <c r="O22" s="34">
        <f t="shared" si="10"/>
        <v>460</v>
      </c>
      <c r="P22" s="4">
        <f t="shared" si="11"/>
        <v>212.31</v>
      </c>
      <c r="Q22" s="8">
        <f t="shared" si="12"/>
        <v>212.31</v>
      </c>
      <c r="R22" s="4">
        <v>2</v>
      </c>
      <c r="S22" s="5" t="s">
        <v>12</v>
      </c>
      <c r="T22" s="4">
        <v>30</v>
      </c>
      <c r="U22" s="40">
        <v>3.5</v>
      </c>
      <c r="V22" s="88"/>
      <c r="W22" s="88"/>
      <c r="X22" s="88"/>
      <c r="Y22" s="88"/>
      <c r="Z22" s="88"/>
      <c r="AA22" s="88"/>
      <c r="AB22" s="88"/>
      <c r="AC22" s="88"/>
      <c r="AD22" s="88"/>
    </row>
    <row r="23" spans="1:30" ht="19.5" customHeight="1" x14ac:dyDescent="0.3">
      <c r="A23" s="88"/>
      <c r="B23" s="178"/>
      <c r="C23" s="88"/>
      <c r="D23" s="72" t="s">
        <v>49</v>
      </c>
      <c r="E23" s="96">
        <v>4</v>
      </c>
      <c r="F23" s="3">
        <v>3350</v>
      </c>
      <c r="G23" s="3">
        <v>10</v>
      </c>
      <c r="H23" s="98">
        <f t="shared" si="16"/>
        <v>24</v>
      </c>
      <c r="I23" s="97">
        <f t="shared" si="16"/>
        <v>24</v>
      </c>
      <c r="J23" s="99">
        <f t="shared" si="16"/>
        <v>6</v>
      </c>
      <c r="K23" s="100">
        <f t="shared" si="14"/>
        <v>240</v>
      </c>
      <c r="L23" s="101">
        <f t="shared" si="15"/>
        <v>240</v>
      </c>
      <c r="M23" s="99">
        <f t="shared" si="15"/>
        <v>60</v>
      </c>
      <c r="N23" s="36">
        <f t="shared" si="9"/>
        <v>480</v>
      </c>
      <c r="O23" s="34">
        <f t="shared" si="10"/>
        <v>480</v>
      </c>
      <c r="P23" s="4">
        <f t="shared" si="11"/>
        <v>221.54</v>
      </c>
      <c r="Q23" s="8">
        <f t="shared" si="12"/>
        <v>221.54</v>
      </c>
      <c r="R23" s="4">
        <v>2</v>
      </c>
      <c r="S23" s="5" t="s">
        <v>5</v>
      </c>
      <c r="T23" s="4">
        <v>30</v>
      </c>
      <c r="U23" s="40">
        <v>3.5</v>
      </c>
      <c r="V23" s="88"/>
      <c r="W23" s="88"/>
      <c r="X23" s="88"/>
      <c r="Y23" s="88"/>
      <c r="Z23" s="88"/>
      <c r="AA23" s="88"/>
      <c r="AB23" s="88"/>
      <c r="AC23" s="88"/>
      <c r="AD23" s="88"/>
    </row>
    <row r="24" spans="1:30" ht="19.5" customHeight="1" x14ac:dyDescent="0.3">
      <c r="A24" s="88"/>
      <c r="B24" s="178"/>
      <c r="C24" s="88"/>
      <c r="D24" s="72" t="s">
        <v>50</v>
      </c>
      <c r="E24" s="96">
        <v>5</v>
      </c>
      <c r="F24" s="3">
        <v>3450</v>
      </c>
      <c r="G24" s="3">
        <v>10</v>
      </c>
      <c r="H24" s="98">
        <f t="shared" si="16"/>
        <v>25</v>
      </c>
      <c r="I24" s="97">
        <f t="shared" si="16"/>
        <v>25</v>
      </c>
      <c r="J24" s="99">
        <f t="shared" si="16"/>
        <v>6</v>
      </c>
      <c r="K24" s="100">
        <f t="shared" si="14"/>
        <v>250</v>
      </c>
      <c r="L24" s="101">
        <f t="shared" si="15"/>
        <v>250</v>
      </c>
      <c r="M24" s="99">
        <f t="shared" si="15"/>
        <v>60</v>
      </c>
      <c r="N24" s="36">
        <f t="shared" si="9"/>
        <v>500</v>
      </c>
      <c r="O24" s="34">
        <f t="shared" si="10"/>
        <v>500</v>
      </c>
      <c r="P24" s="4">
        <f t="shared" si="11"/>
        <v>230.77</v>
      </c>
      <c r="Q24" s="8">
        <f t="shared" si="12"/>
        <v>230.77</v>
      </c>
      <c r="R24" s="4">
        <v>2</v>
      </c>
      <c r="S24" s="5" t="s">
        <v>5</v>
      </c>
      <c r="T24" s="4">
        <v>30</v>
      </c>
      <c r="U24" s="40">
        <v>3.5</v>
      </c>
      <c r="V24" s="88"/>
      <c r="W24" s="88"/>
      <c r="X24" s="88"/>
      <c r="Y24" s="88"/>
      <c r="Z24" s="88"/>
      <c r="AA24" s="88"/>
      <c r="AB24" s="88"/>
      <c r="AC24" s="88"/>
      <c r="AD24" s="88"/>
    </row>
    <row r="25" spans="1:30" ht="19.5" customHeight="1" thickBot="1" x14ac:dyDescent="0.35">
      <c r="A25" s="88"/>
      <c r="B25" s="178"/>
      <c r="C25" s="88"/>
      <c r="D25" s="73" t="s">
        <v>51</v>
      </c>
      <c r="E25" s="103" t="s">
        <v>67</v>
      </c>
      <c r="F25" s="6">
        <v>3550</v>
      </c>
      <c r="G25" s="6">
        <v>10</v>
      </c>
      <c r="H25" s="105">
        <f t="shared" si="16"/>
        <v>26</v>
      </c>
      <c r="I25" s="104">
        <f t="shared" si="16"/>
        <v>26</v>
      </c>
      <c r="J25" s="106">
        <f t="shared" si="16"/>
        <v>6</v>
      </c>
      <c r="K25" s="107">
        <f t="shared" si="14"/>
        <v>260</v>
      </c>
      <c r="L25" s="108">
        <f t="shared" si="15"/>
        <v>260</v>
      </c>
      <c r="M25" s="106">
        <f t="shared" si="15"/>
        <v>60</v>
      </c>
      <c r="N25" s="37">
        <f t="shared" si="9"/>
        <v>520</v>
      </c>
      <c r="O25" s="35">
        <f t="shared" si="10"/>
        <v>520</v>
      </c>
      <c r="P25" s="7">
        <f t="shared" si="11"/>
        <v>240</v>
      </c>
      <c r="Q25" s="9">
        <f t="shared" si="12"/>
        <v>240</v>
      </c>
      <c r="R25" s="7">
        <v>2</v>
      </c>
      <c r="S25" s="13" t="s">
        <v>5</v>
      </c>
      <c r="T25" s="7">
        <v>30</v>
      </c>
      <c r="U25" s="41">
        <v>3.5</v>
      </c>
      <c r="V25" s="88"/>
      <c r="W25" s="88"/>
      <c r="X25" s="88"/>
      <c r="Y25" s="88"/>
      <c r="Z25" s="88"/>
      <c r="AA25" s="88"/>
      <c r="AB25" s="88"/>
      <c r="AC25" s="88"/>
      <c r="AD25" s="88"/>
    </row>
    <row r="26" spans="1:30" ht="6" customHeight="1" x14ac:dyDescent="0.25">
      <c r="A26" s="88"/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</row>
    <row r="27" spans="1:30" s="90" customFormat="1" ht="8" customHeight="1" x14ac:dyDescent="0.25"/>
    <row r="28" spans="1:30" ht="6" customHeight="1" thickBot="1" x14ac:dyDescent="0.3">
      <c r="A28" s="89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</row>
    <row r="29" spans="1:30" ht="13" customHeight="1" x14ac:dyDescent="0.3">
      <c r="A29" s="89"/>
      <c r="B29" s="179" t="s">
        <v>77</v>
      </c>
      <c r="C29" s="89"/>
      <c r="D29" s="119" t="s">
        <v>114</v>
      </c>
      <c r="E29" s="132" t="s">
        <v>65</v>
      </c>
      <c r="F29" s="48"/>
      <c r="G29" s="48"/>
      <c r="H29" s="121" t="s">
        <v>26</v>
      </c>
      <c r="I29" s="122"/>
      <c r="J29" s="123"/>
      <c r="K29" s="121" t="s">
        <v>23</v>
      </c>
      <c r="L29" s="122"/>
      <c r="M29" s="123"/>
      <c r="N29" s="121" t="s">
        <v>19</v>
      </c>
      <c r="O29" s="122"/>
      <c r="P29" s="122"/>
      <c r="Q29" s="123"/>
      <c r="R29" s="48"/>
      <c r="S29" s="48"/>
      <c r="T29" s="48"/>
      <c r="U29" s="49"/>
      <c r="V29" s="89"/>
      <c r="W29" s="89"/>
      <c r="X29" s="89"/>
      <c r="Y29" s="89"/>
      <c r="Z29" s="89"/>
      <c r="AA29" s="89"/>
      <c r="AB29" s="89"/>
      <c r="AC29" s="89"/>
      <c r="AD29" s="89"/>
    </row>
    <row r="30" spans="1:30" ht="13.5" customHeight="1" thickBot="1" x14ac:dyDescent="0.35">
      <c r="A30" s="89"/>
      <c r="B30" s="179"/>
      <c r="C30" s="89"/>
      <c r="D30" s="120"/>
      <c r="E30" s="133"/>
      <c r="F30" s="50" t="s">
        <v>1</v>
      </c>
      <c r="G30" s="50" t="s">
        <v>2</v>
      </c>
      <c r="H30" s="51" t="s">
        <v>24</v>
      </c>
      <c r="I30" s="50" t="s">
        <v>25</v>
      </c>
      <c r="J30" s="52" t="s">
        <v>27</v>
      </c>
      <c r="K30" s="51" t="s">
        <v>24</v>
      </c>
      <c r="L30" s="50" t="s">
        <v>25</v>
      </c>
      <c r="M30" s="52" t="s">
        <v>27</v>
      </c>
      <c r="N30" s="51" t="s">
        <v>28</v>
      </c>
      <c r="O30" s="50" t="s">
        <v>29</v>
      </c>
      <c r="P30" s="53" t="s">
        <v>30</v>
      </c>
      <c r="Q30" s="52" t="s">
        <v>31</v>
      </c>
      <c r="R30" s="50" t="s">
        <v>20</v>
      </c>
      <c r="S30" s="50" t="s">
        <v>3</v>
      </c>
      <c r="T30" s="50" t="s">
        <v>21</v>
      </c>
      <c r="U30" s="52" t="s">
        <v>22</v>
      </c>
      <c r="V30" s="89"/>
      <c r="W30" s="89"/>
      <c r="X30" s="89"/>
      <c r="Y30" s="89"/>
      <c r="Z30" s="89"/>
      <c r="AA30" s="89"/>
      <c r="AB30" s="89"/>
      <c r="AC30" s="89"/>
      <c r="AD30" s="89"/>
    </row>
    <row r="31" spans="1:30" ht="19.5" customHeight="1" x14ac:dyDescent="0.3">
      <c r="A31" s="89"/>
      <c r="B31" s="179"/>
      <c r="C31" s="89"/>
      <c r="D31" s="60" t="s">
        <v>11</v>
      </c>
      <c r="E31" s="133"/>
      <c r="F31" s="61">
        <v>3000</v>
      </c>
      <c r="G31" s="61">
        <v>6.65</v>
      </c>
      <c r="H31" s="62">
        <v>11</v>
      </c>
      <c r="I31" s="61">
        <v>11</v>
      </c>
      <c r="J31" s="63"/>
      <c r="K31" s="64">
        <f>$G31*H31</f>
        <v>73.150000000000006</v>
      </c>
      <c r="L31" s="61">
        <f t="shared" ref="L31:L32" si="17">$G31*I31</f>
        <v>73.150000000000006</v>
      </c>
      <c r="M31" s="63"/>
      <c r="N31" s="70">
        <f t="shared" ref="N31:N38" si="18">R31*K31</f>
        <v>438.90000000000003</v>
      </c>
      <c r="O31" s="61">
        <f t="shared" ref="O31:O38" si="19">R31*L31</f>
        <v>438.90000000000003</v>
      </c>
      <c r="P31" s="61">
        <f t="shared" ref="P31:P38" si="20">ROUND((((H31*T31)/((T31/G31)+U31))*R31), 2)</f>
        <v>212.65</v>
      </c>
      <c r="Q31" s="63">
        <f t="shared" ref="Q31:Q38" si="21">ROUND((((I31*T31)/((T31/G31)+U31))*R31), 2)</f>
        <v>212.65</v>
      </c>
      <c r="R31" s="61">
        <v>6</v>
      </c>
      <c r="S31" s="61" t="s">
        <v>12</v>
      </c>
      <c r="T31" s="61">
        <v>30</v>
      </c>
      <c r="U31" s="63">
        <v>4.8</v>
      </c>
      <c r="V31" s="89"/>
      <c r="W31" s="89"/>
      <c r="X31" s="89"/>
      <c r="Y31" s="89"/>
      <c r="Z31" s="89"/>
      <c r="AA31" s="89"/>
      <c r="AB31" s="89"/>
      <c r="AC31" s="89"/>
      <c r="AD31" s="89"/>
    </row>
    <row r="32" spans="1:30" ht="19.5" customHeight="1" thickBot="1" x14ac:dyDescent="0.35">
      <c r="A32" s="89"/>
      <c r="B32" s="179"/>
      <c r="C32" s="89"/>
      <c r="D32" s="65" t="s">
        <v>13</v>
      </c>
      <c r="E32" s="134"/>
      <c r="F32" s="66">
        <v>3000</v>
      </c>
      <c r="G32" s="66">
        <v>6</v>
      </c>
      <c r="H32" s="67">
        <v>19</v>
      </c>
      <c r="I32" s="66">
        <v>19</v>
      </c>
      <c r="J32" s="68"/>
      <c r="K32" s="69">
        <f t="shared" ref="K32" si="22">$G32*H32</f>
        <v>114</v>
      </c>
      <c r="L32" s="66">
        <f t="shared" si="17"/>
        <v>114</v>
      </c>
      <c r="M32" s="68"/>
      <c r="N32" s="71">
        <f t="shared" si="18"/>
        <v>456</v>
      </c>
      <c r="O32" s="66">
        <f t="shared" si="19"/>
        <v>456</v>
      </c>
      <c r="P32" s="66">
        <f t="shared" si="20"/>
        <v>199.22</v>
      </c>
      <c r="Q32" s="68">
        <f t="shared" si="21"/>
        <v>199.22</v>
      </c>
      <c r="R32" s="66">
        <v>4</v>
      </c>
      <c r="S32" s="66" t="s">
        <v>5</v>
      </c>
      <c r="T32" s="66">
        <v>27</v>
      </c>
      <c r="U32" s="68">
        <v>5.8</v>
      </c>
      <c r="V32" s="89"/>
      <c r="W32" s="89"/>
      <c r="X32" s="89"/>
      <c r="Y32" s="89"/>
      <c r="Z32" s="89"/>
      <c r="AA32" s="89"/>
      <c r="AB32" s="89"/>
      <c r="AC32" s="89"/>
      <c r="AD32" s="89"/>
    </row>
    <row r="33" spans="1:30" ht="19.5" customHeight="1" x14ac:dyDescent="0.3">
      <c r="A33" s="89"/>
      <c r="B33" s="179"/>
      <c r="C33" s="89"/>
      <c r="D33" s="72" t="s">
        <v>46</v>
      </c>
      <c r="E33" s="96">
        <v>1</v>
      </c>
      <c r="F33" s="3">
        <v>3300</v>
      </c>
      <c r="G33" s="3">
        <v>10</v>
      </c>
      <c r="H33" s="112">
        <f>H7*2</f>
        <v>48</v>
      </c>
      <c r="I33" s="113">
        <f t="shared" ref="I33:J33" si="23">I7*2</f>
        <v>48</v>
      </c>
      <c r="J33" s="114">
        <f t="shared" si="23"/>
        <v>12</v>
      </c>
      <c r="K33" s="115">
        <f t="shared" ref="K33:K38" si="24">$G33*H33</f>
        <v>480</v>
      </c>
      <c r="L33" s="101">
        <f t="shared" ref="L33:M38" si="25">$G33*I33</f>
        <v>480</v>
      </c>
      <c r="M33" s="99">
        <f t="shared" si="25"/>
        <v>120</v>
      </c>
      <c r="N33" s="36">
        <f t="shared" si="18"/>
        <v>960</v>
      </c>
      <c r="O33" s="34">
        <f t="shared" si="19"/>
        <v>960</v>
      </c>
      <c r="P33" s="4">
        <f t="shared" si="20"/>
        <v>443.08</v>
      </c>
      <c r="Q33" s="8">
        <f t="shared" si="21"/>
        <v>443.08</v>
      </c>
      <c r="R33" s="4">
        <v>2</v>
      </c>
      <c r="S33" s="5" t="s">
        <v>12</v>
      </c>
      <c r="T33" s="4">
        <v>30</v>
      </c>
      <c r="U33" s="40">
        <v>3.5</v>
      </c>
      <c r="V33" s="89"/>
      <c r="W33" s="89"/>
      <c r="X33" s="89"/>
      <c r="Y33" s="89"/>
      <c r="Z33" s="89"/>
      <c r="AA33" s="89"/>
      <c r="AB33" s="89"/>
      <c r="AC33" s="89"/>
      <c r="AD33" s="89"/>
    </row>
    <row r="34" spans="1:30" ht="19.5" customHeight="1" x14ac:dyDescent="0.3">
      <c r="A34" s="89"/>
      <c r="B34" s="179"/>
      <c r="C34" s="89"/>
      <c r="D34" s="72" t="s">
        <v>47</v>
      </c>
      <c r="E34" s="96">
        <v>2</v>
      </c>
      <c r="F34" s="3">
        <v>3400</v>
      </c>
      <c r="G34" s="3">
        <v>10</v>
      </c>
      <c r="H34" s="98">
        <f t="shared" ref="H34:J38" si="26">H8*2</f>
        <v>50</v>
      </c>
      <c r="I34" s="97">
        <f t="shared" si="26"/>
        <v>50</v>
      </c>
      <c r="J34" s="99">
        <f t="shared" si="26"/>
        <v>12</v>
      </c>
      <c r="K34" s="115">
        <f t="shared" si="24"/>
        <v>500</v>
      </c>
      <c r="L34" s="101">
        <f t="shared" si="25"/>
        <v>500</v>
      </c>
      <c r="M34" s="99">
        <f t="shared" si="25"/>
        <v>120</v>
      </c>
      <c r="N34" s="36">
        <f t="shared" si="18"/>
        <v>1000</v>
      </c>
      <c r="O34" s="34">
        <f t="shared" si="19"/>
        <v>1000</v>
      </c>
      <c r="P34" s="4">
        <f t="shared" si="20"/>
        <v>461.54</v>
      </c>
      <c r="Q34" s="8">
        <f t="shared" si="21"/>
        <v>461.54</v>
      </c>
      <c r="R34" s="4">
        <v>2</v>
      </c>
      <c r="S34" s="5" t="s">
        <v>12</v>
      </c>
      <c r="T34" s="4">
        <v>30</v>
      </c>
      <c r="U34" s="40">
        <v>3.5</v>
      </c>
      <c r="V34" s="89"/>
      <c r="W34" s="89"/>
      <c r="X34" s="89"/>
      <c r="Y34" s="89"/>
      <c r="Z34" s="89"/>
      <c r="AA34" s="89"/>
      <c r="AB34" s="89"/>
      <c r="AC34" s="89"/>
      <c r="AD34" s="89"/>
    </row>
    <row r="35" spans="1:30" ht="19.5" customHeight="1" x14ac:dyDescent="0.3">
      <c r="A35" s="89"/>
      <c r="B35" s="179"/>
      <c r="C35" s="89"/>
      <c r="D35" s="72" t="s">
        <v>48</v>
      </c>
      <c r="E35" s="96" t="s">
        <v>66</v>
      </c>
      <c r="F35" s="3">
        <v>3500</v>
      </c>
      <c r="G35" s="3">
        <v>10</v>
      </c>
      <c r="H35" s="98">
        <f t="shared" si="26"/>
        <v>52</v>
      </c>
      <c r="I35" s="97">
        <f t="shared" si="26"/>
        <v>52</v>
      </c>
      <c r="J35" s="99">
        <f t="shared" si="26"/>
        <v>14</v>
      </c>
      <c r="K35" s="115">
        <f t="shared" si="24"/>
        <v>520</v>
      </c>
      <c r="L35" s="101">
        <f t="shared" si="25"/>
        <v>520</v>
      </c>
      <c r="M35" s="99">
        <f t="shared" si="25"/>
        <v>140</v>
      </c>
      <c r="N35" s="36">
        <f t="shared" si="18"/>
        <v>1040</v>
      </c>
      <c r="O35" s="34">
        <f t="shared" si="19"/>
        <v>1040</v>
      </c>
      <c r="P35" s="4">
        <f t="shared" si="20"/>
        <v>480</v>
      </c>
      <c r="Q35" s="8">
        <f t="shared" si="21"/>
        <v>480</v>
      </c>
      <c r="R35" s="4">
        <v>2</v>
      </c>
      <c r="S35" s="5" t="s">
        <v>12</v>
      </c>
      <c r="T35" s="4">
        <v>30</v>
      </c>
      <c r="U35" s="40">
        <v>3.5</v>
      </c>
      <c r="V35" s="89"/>
      <c r="W35" s="89"/>
      <c r="X35" s="89"/>
      <c r="Y35" s="89"/>
      <c r="Z35" s="89"/>
      <c r="AA35" s="89"/>
      <c r="AB35" s="89"/>
      <c r="AC35" s="89"/>
      <c r="AD35" s="89"/>
    </row>
    <row r="36" spans="1:30" ht="19.5" customHeight="1" x14ac:dyDescent="0.3">
      <c r="A36" s="89"/>
      <c r="B36" s="179"/>
      <c r="C36" s="89"/>
      <c r="D36" s="72" t="s">
        <v>49</v>
      </c>
      <c r="E36" s="96">
        <v>4</v>
      </c>
      <c r="F36" s="3">
        <v>3350</v>
      </c>
      <c r="G36" s="3">
        <v>10</v>
      </c>
      <c r="H36" s="98">
        <f t="shared" si="26"/>
        <v>54</v>
      </c>
      <c r="I36" s="97">
        <f t="shared" si="26"/>
        <v>54</v>
      </c>
      <c r="J36" s="99">
        <f t="shared" si="26"/>
        <v>14</v>
      </c>
      <c r="K36" s="115">
        <f t="shared" si="24"/>
        <v>540</v>
      </c>
      <c r="L36" s="101">
        <f t="shared" si="25"/>
        <v>540</v>
      </c>
      <c r="M36" s="99">
        <f t="shared" si="25"/>
        <v>140</v>
      </c>
      <c r="N36" s="36">
        <f t="shared" si="18"/>
        <v>1080</v>
      </c>
      <c r="O36" s="34">
        <f t="shared" si="19"/>
        <v>1080</v>
      </c>
      <c r="P36" s="4">
        <f t="shared" si="20"/>
        <v>498.46</v>
      </c>
      <c r="Q36" s="8">
        <f t="shared" si="21"/>
        <v>498.46</v>
      </c>
      <c r="R36" s="4">
        <v>2</v>
      </c>
      <c r="S36" s="5" t="s">
        <v>5</v>
      </c>
      <c r="T36" s="4">
        <v>30</v>
      </c>
      <c r="U36" s="40">
        <v>3.5</v>
      </c>
      <c r="V36" s="89"/>
      <c r="W36" s="89"/>
      <c r="X36" s="89"/>
      <c r="Y36" s="89"/>
      <c r="Z36" s="89"/>
      <c r="AA36" s="89"/>
      <c r="AB36" s="89"/>
      <c r="AC36" s="89"/>
      <c r="AD36" s="89"/>
    </row>
    <row r="37" spans="1:30" ht="19.5" customHeight="1" x14ac:dyDescent="0.3">
      <c r="A37" s="89"/>
      <c r="B37" s="179"/>
      <c r="C37" s="89"/>
      <c r="D37" s="72" t="s">
        <v>50</v>
      </c>
      <c r="E37" s="96">
        <v>5</v>
      </c>
      <c r="F37" s="3">
        <v>3450</v>
      </c>
      <c r="G37" s="3">
        <v>10</v>
      </c>
      <c r="H37" s="98">
        <f t="shared" si="26"/>
        <v>56</v>
      </c>
      <c r="I37" s="97">
        <f t="shared" si="26"/>
        <v>56</v>
      </c>
      <c r="J37" s="99">
        <f t="shared" si="26"/>
        <v>14</v>
      </c>
      <c r="K37" s="115">
        <f t="shared" si="24"/>
        <v>560</v>
      </c>
      <c r="L37" s="101">
        <f t="shared" si="25"/>
        <v>560</v>
      </c>
      <c r="M37" s="99">
        <f t="shared" si="25"/>
        <v>140</v>
      </c>
      <c r="N37" s="36">
        <f t="shared" si="18"/>
        <v>1120</v>
      </c>
      <c r="O37" s="34">
        <f t="shared" si="19"/>
        <v>1120</v>
      </c>
      <c r="P37" s="4">
        <f t="shared" si="20"/>
        <v>516.91999999999996</v>
      </c>
      <c r="Q37" s="8">
        <f t="shared" si="21"/>
        <v>516.91999999999996</v>
      </c>
      <c r="R37" s="4">
        <v>2</v>
      </c>
      <c r="S37" s="5" t="s">
        <v>5</v>
      </c>
      <c r="T37" s="4">
        <v>30</v>
      </c>
      <c r="U37" s="40">
        <v>3.5</v>
      </c>
      <c r="V37" s="89"/>
      <c r="W37" s="89"/>
      <c r="X37" s="89"/>
      <c r="Y37" s="89"/>
      <c r="Z37" s="89"/>
      <c r="AA37" s="89"/>
      <c r="AB37" s="89"/>
      <c r="AC37" s="89"/>
      <c r="AD37" s="89"/>
    </row>
    <row r="38" spans="1:30" ht="19.5" customHeight="1" thickBot="1" x14ac:dyDescent="0.35">
      <c r="A38" s="89"/>
      <c r="B38" s="179"/>
      <c r="C38" s="89"/>
      <c r="D38" s="73" t="s">
        <v>51</v>
      </c>
      <c r="E38" s="103" t="s">
        <v>67</v>
      </c>
      <c r="F38" s="6">
        <v>3550</v>
      </c>
      <c r="G38" s="6">
        <v>10</v>
      </c>
      <c r="H38" s="105">
        <f t="shared" si="26"/>
        <v>58</v>
      </c>
      <c r="I38" s="104">
        <f t="shared" si="26"/>
        <v>58</v>
      </c>
      <c r="J38" s="106">
        <f t="shared" si="26"/>
        <v>14</v>
      </c>
      <c r="K38" s="116">
        <f t="shared" si="24"/>
        <v>580</v>
      </c>
      <c r="L38" s="108">
        <f t="shared" si="25"/>
        <v>580</v>
      </c>
      <c r="M38" s="106">
        <f t="shared" si="25"/>
        <v>140</v>
      </c>
      <c r="N38" s="37">
        <f t="shared" si="18"/>
        <v>1160</v>
      </c>
      <c r="O38" s="35">
        <f t="shared" si="19"/>
        <v>1160</v>
      </c>
      <c r="P38" s="7">
        <f t="shared" si="20"/>
        <v>535.38</v>
      </c>
      <c r="Q38" s="9">
        <f t="shared" si="21"/>
        <v>535.38</v>
      </c>
      <c r="R38" s="7">
        <v>2</v>
      </c>
      <c r="S38" s="13" t="s">
        <v>5</v>
      </c>
      <c r="T38" s="7">
        <v>30</v>
      </c>
      <c r="U38" s="41">
        <v>3.5</v>
      </c>
      <c r="V38" s="89"/>
      <c r="W38" s="89"/>
      <c r="X38" s="89"/>
      <c r="Y38" s="89"/>
      <c r="Z38" s="89"/>
      <c r="AA38" s="89"/>
      <c r="AB38" s="89"/>
      <c r="AC38" s="89"/>
      <c r="AD38" s="89"/>
    </row>
    <row r="39" spans="1:30" ht="6" customHeight="1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</row>
    <row r="40" spans="1:30" ht="8.5" customHeight="1" x14ac:dyDescent="0.25"/>
    <row r="41" spans="1:30" x14ac:dyDescent="0.25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</row>
    <row r="42" spans="1:30" ht="19.5" customHeight="1" x14ac:dyDescent="0.25">
      <c r="A42" s="94"/>
      <c r="B42" s="174" t="s">
        <v>78</v>
      </c>
      <c r="C42" s="174"/>
      <c r="D42" s="174"/>
      <c r="E42" s="94"/>
      <c r="F42" s="175" t="s">
        <v>84</v>
      </c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94"/>
      <c r="W42" s="94"/>
      <c r="X42" s="94"/>
      <c r="Y42" s="94"/>
      <c r="Z42" s="94"/>
      <c r="AA42" s="94"/>
      <c r="AB42" s="94"/>
      <c r="AC42" s="94"/>
      <c r="AD42" s="94"/>
    </row>
    <row r="43" spans="1:30" ht="19.5" customHeight="1" x14ac:dyDescent="0.25">
      <c r="A43" s="94"/>
      <c r="B43" s="174"/>
      <c r="C43" s="174"/>
      <c r="D43" s="174"/>
      <c r="E43" s="94"/>
      <c r="F43" s="175" t="s">
        <v>80</v>
      </c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176"/>
      <c r="V43" s="94"/>
      <c r="W43" s="94"/>
      <c r="X43" s="94"/>
      <c r="Y43" s="94"/>
      <c r="Z43" s="94"/>
      <c r="AA43" s="94"/>
      <c r="AB43" s="94"/>
      <c r="AC43" s="94"/>
      <c r="AD43" s="94"/>
    </row>
    <row r="44" spans="1:30" x14ac:dyDescent="0.25">
      <c r="A44" s="94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</row>
  </sheetData>
  <mergeCells count="21">
    <mergeCell ref="N16:Q16"/>
    <mergeCell ref="B3:B12"/>
    <mergeCell ref="D3:D4"/>
    <mergeCell ref="E3:E6"/>
    <mergeCell ref="H3:J3"/>
    <mergeCell ref="K3:M3"/>
    <mergeCell ref="N3:Q3"/>
    <mergeCell ref="B16:B25"/>
    <mergeCell ref="D16:D17"/>
    <mergeCell ref="E16:E19"/>
    <mergeCell ref="H16:J16"/>
    <mergeCell ref="K16:M16"/>
    <mergeCell ref="B42:D43"/>
    <mergeCell ref="F42:U42"/>
    <mergeCell ref="F43:U43"/>
    <mergeCell ref="B29:B38"/>
    <mergeCell ref="D29:D30"/>
    <mergeCell ref="E29:E32"/>
    <mergeCell ref="H29:J29"/>
    <mergeCell ref="K29:M29"/>
    <mergeCell ref="N29:Q2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35393-BB3B-4E98-A1C0-A0AE32E2C56A}">
  <dimension ref="A1:AH44"/>
  <sheetViews>
    <sheetView showGridLines="0" tabSelected="1" zoomScale="95" zoomScaleNormal="95" workbookViewId="0">
      <selection activeCell="H13" sqref="H13"/>
    </sheetView>
  </sheetViews>
  <sheetFormatPr defaultRowHeight="12.5" x14ac:dyDescent="0.25"/>
  <cols>
    <col min="1" max="1" width="3" customWidth="1"/>
    <col min="2" max="2" width="7.7265625" customWidth="1"/>
    <col min="3" max="3" width="1.08984375" customWidth="1"/>
    <col min="4" max="4" width="30" customWidth="1"/>
    <col min="5" max="5" width="6.1796875" customWidth="1"/>
    <col min="6" max="6" width="9.453125" customWidth="1"/>
    <col min="7" max="7" width="9.36328125" customWidth="1"/>
    <col min="10" max="10" width="6" customWidth="1"/>
    <col min="13" max="13" width="6.7265625" customWidth="1"/>
    <col min="14" max="17" width="11.90625" customWidth="1"/>
    <col min="18" max="18" width="7.81640625" customWidth="1"/>
    <col min="19" max="19" width="6.90625" customWidth="1"/>
    <col min="20" max="20" width="7.7265625" customWidth="1"/>
    <col min="21" max="21" width="7.6328125" customWidth="1"/>
  </cols>
  <sheetData>
    <row r="1" spans="1:34" ht="8" customHeight="1" x14ac:dyDescent="0.25"/>
    <row r="2" spans="1:34" ht="6" customHeight="1" thickBot="1" x14ac:dyDescent="0.3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4" ht="15.75" customHeight="1" x14ac:dyDescent="0.3">
      <c r="A3" s="86"/>
      <c r="B3" s="177" t="s">
        <v>75</v>
      </c>
      <c r="C3" s="86"/>
      <c r="D3" s="119" t="s">
        <v>113</v>
      </c>
      <c r="E3" s="132" t="s">
        <v>65</v>
      </c>
      <c r="F3" s="48"/>
      <c r="G3" s="48"/>
      <c r="H3" s="121" t="s">
        <v>26</v>
      </c>
      <c r="I3" s="122"/>
      <c r="J3" s="123"/>
      <c r="K3" s="121" t="s">
        <v>23</v>
      </c>
      <c r="L3" s="122"/>
      <c r="M3" s="123"/>
      <c r="N3" s="121" t="s">
        <v>19</v>
      </c>
      <c r="O3" s="122"/>
      <c r="P3" s="122"/>
      <c r="Q3" s="123"/>
      <c r="R3" s="48"/>
      <c r="S3" s="48"/>
      <c r="T3" s="48"/>
      <c r="U3" s="49"/>
      <c r="V3" s="86"/>
      <c r="W3" s="86"/>
      <c r="X3" s="86"/>
      <c r="Y3" s="86"/>
      <c r="Z3" s="86"/>
      <c r="AA3" s="86"/>
      <c r="AB3" s="86"/>
      <c r="AC3" s="86"/>
      <c r="AD3" s="86"/>
    </row>
    <row r="4" spans="1:34" ht="13.5" customHeight="1" thickBot="1" x14ac:dyDescent="0.35">
      <c r="A4" s="86"/>
      <c r="B4" s="177"/>
      <c r="C4" s="86"/>
      <c r="D4" s="120"/>
      <c r="E4" s="133"/>
      <c r="F4" s="50" t="s">
        <v>1</v>
      </c>
      <c r="G4" s="50" t="s">
        <v>2</v>
      </c>
      <c r="H4" s="51" t="s">
        <v>24</v>
      </c>
      <c r="I4" s="50" t="s">
        <v>25</v>
      </c>
      <c r="J4" s="52" t="s">
        <v>27</v>
      </c>
      <c r="K4" s="51" t="s">
        <v>24</v>
      </c>
      <c r="L4" s="50" t="s">
        <v>25</v>
      </c>
      <c r="M4" s="52" t="s">
        <v>27</v>
      </c>
      <c r="N4" s="51" t="s">
        <v>28</v>
      </c>
      <c r="O4" s="50" t="s">
        <v>29</v>
      </c>
      <c r="P4" s="53" t="s">
        <v>30</v>
      </c>
      <c r="Q4" s="52" t="s">
        <v>31</v>
      </c>
      <c r="R4" s="50" t="s">
        <v>20</v>
      </c>
      <c r="S4" s="50" t="s">
        <v>3</v>
      </c>
      <c r="T4" s="50" t="s">
        <v>21</v>
      </c>
      <c r="U4" s="52" t="s">
        <v>22</v>
      </c>
      <c r="V4" s="87"/>
      <c r="W4" s="87"/>
      <c r="X4" s="87"/>
      <c r="Y4" s="87"/>
      <c r="Z4" s="87"/>
      <c r="AA4" s="87"/>
      <c r="AB4" s="87"/>
      <c r="AC4" s="87"/>
      <c r="AD4" s="87"/>
      <c r="AE4" s="1"/>
      <c r="AF4" s="1"/>
      <c r="AG4" s="1"/>
      <c r="AH4" s="1"/>
    </row>
    <row r="5" spans="1:34" ht="19.5" customHeight="1" x14ac:dyDescent="0.3">
      <c r="A5" s="86"/>
      <c r="B5" s="177"/>
      <c r="C5" s="86"/>
      <c r="D5" s="60" t="s">
        <v>11</v>
      </c>
      <c r="E5" s="133"/>
      <c r="F5" s="61">
        <v>3000</v>
      </c>
      <c r="G5" s="61">
        <v>6.65</v>
      </c>
      <c r="H5" s="62">
        <v>11</v>
      </c>
      <c r="I5" s="61">
        <v>11</v>
      </c>
      <c r="J5" s="63"/>
      <c r="K5" s="64">
        <f>$G5*H5</f>
        <v>73.150000000000006</v>
      </c>
      <c r="L5" s="61">
        <f t="shared" ref="L5:M12" si="0">$G5*I5</f>
        <v>73.150000000000006</v>
      </c>
      <c r="M5" s="63"/>
      <c r="N5" s="70">
        <f t="shared" ref="N5:N12" si="1">R5*K5</f>
        <v>438.90000000000003</v>
      </c>
      <c r="O5" s="61">
        <f t="shared" ref="O5:O12" si="2">R5*L5</f>
        <v>438.90000000000003</v>
      </c>
      <c r="P5" s="61">
        <f t="shared" ref="P5:P12" si="3">ROUND((((H5*T5)/((T5/G5)+U5))*R5), 2)</f>
        <v>212.65</v>
      </c>
      <c r="Q5" s="63">
        <f t="shared" ref="Q5:Q12" si="4">ROUND((((I5*T5)/((T5/G5)+U5))*R5), 2)</f>
        <v>212.65</v>
      </c>
      <c r="R5" s="61">
        <v>6</v>
      </c>
      <c r="S5" s="61" t="s">
        <v>12</v>
      </c>
      <c r="T5" s="61">
        <v>30</v>
      </c>
      <c r="U5" s="63">
        <v>4.8</v>
      </c>
      <c r="V5" s="86"/>
      <c r="W5" s="86"/>
      <c r="X5" s="86"/>
      <c r="Y5" s="86"/>
      <c r="Z5" s="86"/>
      <c r="AA5" s="86"/>
      <c r="AB5" s="86"/>
      <c r="AC5" s="86"/>
      <c r="AD5" s="86"/>
    </row>
    <row r="6" spans="1:34" ht="19.5" customHeight="1" thickBot="1" x14ac:dyDescent="0.35">
      <c r="A6" s="86"/>
      <c r="B6" s="177"/>
      <c r="C6" s="86"/>
      <c r="D6" s="65" t="s">
        <v>13</v>
      </c>
      <c r="E6" s="134"/>
      <c r="F6" s="66">
        <v>3000</v>
      </c>
      <c r="G6" s="66">
        <v>6</v>
      </c>
      <c r="H6" s="67">
        <v>19</v>
      </c>
      <c r="I6" s="66">
        <v>19</v>
      </c>
      <c r="J6" s="68"/>
      <c r="K6" s="69">
        <f t="shared" ref="K6:K12" si="5">$G6*H6</f>
        <v>114</v>
      </c>
      <c r="L6" s="66">
        <f t="shared" si="0"/>
        <v>114</v>
      </c>
      <c r="M6" s="68"/>
      <c r="N6" s="71">
        <f t="shared" si="1"/>
        <v>456</v>
      </c>
      <c r="O6" s="66">
        <f t="shared" si="2"/>
        <v>456</v>
      </c>
      <c r="P6" s="66">
        <f t="shared" si="3"/>
        <v>199.22</v>
      </c>
      <c r="Q6" s="68">
        <f t="shared" si="4"/>
        <v>199.22</v>
      </c>
      <c r="R6" s="66">
        <v>4</v>
      </c>
      <c r="S6" s="66" t="s">
        <v>5</v>
      </c>
      <c r="T6" s="66">
        <v>27</v>
      </c>
      <c r="U6" s="68">
        <v>5.8</v>
      </c>
      <c r="V6" s="86"/>
      <c r="W6" s="86"/>
      <c r="X6" s="86"/>
      <c r="Y6" s="86"/>
      <c r="Z6" s="86"/>
      <c r="AA6" s="86"/>
      <c r="AB6" s="86"/>
      <c r="AC6" s="86"/>
      <c r="AD6" s="86"/>
    </row>
    <row r="7" spans="1:34" ht="19.5" customHeight="1" x14ac:dyDescent="0.3">
      <c r="A7" s="86"/>
      <c r="B7" s="177"/>
      <c r="C7" s="86"/>
      <c r="D7" s="72" t="s">
        <v>107</v>
      </c>
      <c r="E7" s="74">
        <v>1</v>
      </c>
      <c r="F7" s="3">
        <v>3300</v>
      </c>
      <c r="G7" s="3">
        <v>10</v>
      </c>
      <c r="H7" s="11">
        <v>19</v>
      </c>
      <c r="I7" s="4">
        <f>H7</f>
        <v>19</v>
      </c>
      <c r="J7" s="76">
        <f>ROUND($I7*0.25,0)</f>
        <v>5</v>
      </c>
      <c r="K7" s="38">
        <f t="shared" si="5"/>
        <v>190</v>
      </c>
      <c r="L7" s="4">
        <f t="shared" si="0"/>
        <v>190</v>
      </c>
      <c r="M7" s="76">
        <f t="shared" si="0"/>
        <v>50</v>
      </c>
      <c r="N7" s="36">
        <f t="shared" si="1"/>
        <v>380</v>
      </c>
      <c r="O7" s="34">
        <f t="shared" si="2"/>
        <v>380</v>
      </c>
      <c r="P7" s="4">
        <f t="shared" si="3"/>
        <v>376.24</v>
      </c>
      <c r="Q7" s="8">
        <f t="shared" si="4"/>
        <v>376.24</v>
      </c>
      <c r="R7" s="4">
        <v>2</v>
      </c>
      <c r="S7" s="5" t="s">
        <v>12</v>
      </c>
      <c r="T7" s="4">
        <v>100</v>
      </c>
      <c r="U7" s="40">
        <v>0.1</v>
      </c>
      <c r="V7" s="86"/>
      <c r="W7" s="86"/>
      <c r="X7" s="86"/>
      <c r="Y7" s="86"/>
      <c r="Z7" s="86"/>
      <c r="AA7" s="86"/>
      <c r="AB7" s="86"/>
      <c r="AC7" s="86"/>
      <c r="AD7" s="86"/>
    </row>
    <row r="8" spans="1:34" ht="19.5" customHeight="1" x14ac:dyDescent="0.3">
      <c r="A8" s="86"/>
      <c r="B8" s="177"/>
      <c r="C8" s="86"/>
      <c r="D8" s="72" t="s">
        <v>108</v>
      </c>
      <c r="E8" s="74">
        <v>2</v>
      </c>
      <c r="F8" s="3">
        <v>3400</v>
      </c>
      <c r="G8" s="3">
        <v>10</v>
      </c>
      <c r="H8" s="11">
        <v>20</v>
      </c>
      <c r="I8" s="4">
        <f t="shared" ref="I8:I12" si="6">H8</f>
        <v>20</v>
      </c>
      <c r="J8" s="76">
        <f t="shared" ref="J8:J12" si="7">ROUND($I8*0.25,0)</f>
        <v>5</v>
      </c>
      <c r="K8" s="38">
        <f t="shared" si="5"/>
        <v>200</v>
      </c>
      <c r="L8" s="4">
        <f t="shared" si="0"/>
        <v>200</v>
      </c>
      <c r="M8" s="76">
        <f t="shared" si="0"/>
        <v>50</v>
      </c>
      <c r="N8" s="36">
        <f t="shared" si="1"/>
        <v>400</v>
      </c>
      <c r="O8" s="34">
        <f t="shared" si="2"/>
        <v>400</v>
      </c>
      <c r="P8" s="4">
        <f t="shared" si="3"/>
        <v>396.04</v>
      </c>
      <c r="Q8" s="8">
        <f t="shared" si="4"/>
        <v>396.04</v>
      </c>
      <c r="R8" s="4">
        <v>2</v>
      </c>
      <c r="S8" s="5" t="s">
        <v>12</v>
      </c>
      <c r="T8" s="4">
        <v>100</v>
      </c>
      <c r="U8" s="40">
        <v>0.1</v>
      </c>
      <c r="V8" s="86"/>
      <c r="W8" s="86"/>
      <c r="X8" s="86"/>
      <c r="Y8" s="86"/>
      <c r="Z8" s="86"/>
      <c r="AA8" s="86"/>
      <c r="AB8" s="86"/>
      <c r="AC8" s="86"/>
      <c r="AD8" s="86"/>
    </row>
    <row r="9" spans="1:34" ht="19.5" customHeight="1" x14ac:dyDescent="0.3">
      <c r="A9" s="86"/>
      <c r="B9" s="177"/>
      <c r="C9" s="86"/>
      <c r="D9" s="72" t="s">
        <v>109</v>
      </c>
      <c r="E9" s="74" t="s">
        <v>66</v>
      </c>
      <c r="F9" s="3">
        <v>3500</v>
      </c>
      <c r="G9" s="3">
        <v>10</v>
      </c>
      <c r="H9" s="11">
        <v>21</v>
      </c>
      <c r="I9" s="4">
        <f t="shared" si="6"/>
        <v>21</v>
      </c>
      <c r="J9" s="76">
        <f t="shared" si="7"/>
        <v>5</v>
      </c>
      <c r="K9" s="38">
        <f t="shared" si="5"/>
        <v>210</v>
      </c>
      <c r="L9" s="4">
        <f t="shared" si="0"/>
        <v>210</v>
      </c>
      <c r="M9" s="76">
        <f t="shared" si="0"/>
        <v>50</v>
      </c>
      <c r="N9" s="36">
        <f t="shared" si="1"/>
        <v>420</v>
      </c>
      <c r="O9" s="34">
        <f t="shared" si="2"/>
        <v>420</v>
      </c>
      <c r="P9" s="4">
        <f t="shared" si="3"/>
        <v>415.84</v>
      </c>
      <c r="Q9" s="8">
        <f t="shared" si="4"/>
        <v>415.84</v>
      </c>
      <c r="R9" s="4">
        <v>2</v>
      </c>
      <c r="S9" s="5" t="s">
        <v>12</v>
      </c>
      <c r="T9" s="4">
        <v>100</v>
      </c>
      <c r="U9" s="40">
        <v>0.1</v>
      </c>
      <c r="V9" s="86"/>
      <c r="W9" s="86"/>
      <c r="X9" s="86"/>
      <c r="Y9" s="86"/>
      <c r="Z9" s="86"/>
      <c r="AA9" s="86"/>
      <c r="AB9" s="86"/>
      <c r="AC9" s="86"/>
      <c r="AD9" s="86"/>
    </row>
    <row r="10" spans="1:34" ht="19.5" customHeight="1" x14ac:dyDescent="0.3">
      <c r="A10" s="86"/>
      <c r="B10" s="177"/>
      <c r="C10" s="86"/>
      <c r="D10" s="72" t="s">
        <v>110</v>
      </c>
      <c r="E10" s="74">
        <v>4</v>
      </c>
      <c r="F10" s="3">
        <v>3350</v>
      </c>
      <c r="G10" s="3">
        <v>10</v>
      </c>
      <c r="H10" s="11">
        <v>22</v>
      </c>
      <c r="I10" s="4">
        <f t="shared" si="6"/>
        <v>22</v>
      </c>
      <c r="J10" s="76">
        <f t="shared" si="7"/>
        <v>6</v>
      </c>
      <c r="K10" s="38">
        <f t="shared" si="5"/>
        <v>220</v>
      </c>
      <c r="L10" s="4">
        <f t="shared" si="0"/>
        <v>220</v>
      </c>
      <c r="M10" s="76">
        <f t="shared" si="0"/>
        <v>60</v>
      </c>
      <c r="N10" s="36">
        <f t="shared" si="1"/>
        <v>440</v>
      </c>
      <c r="O10" s="34">
        <f t="shared" si="2"/>
        <v>440</v>
      </c>
      <c r="P10" s="4">
        <f t="shared" si="3"/>
        <v>435.64</v>
      </c>
      <c r="Q10" s="8">
        <f t="shared" si="4"/>
        <v>435.64</v>
      </c>
      <c r="R10" s="4">
        <v>2</v>
      </c>
      <c r="S10" s="5" t="s">
        <v>5</v>
      </c>
      <c r="T10" s="4">
        <v>100</v>
      </c>
      <c r="U10" s="40">
        <v>0.1</v>
      </c>
      <c r="V10" s="86"/>
      <c r="W10" s="86"/>
      <c r="X10" s="86"/>
      <c r="Y10" s="86"/>
      <c r="Z10" s="86"/>
      <c r="AA10" s="86"/>
      <c r="AB10" s="86"/>
      <c r="AC10" s="86"/>
      <c r="AD10" s="86"/>
    </row>
    <row r="11" spans="1:34" ht="19.5" customHeight="1" x14ac:dyDescent="0.3">
      <c r="A11" s="86"/>
      <c r="B11" s="177"/>
      <c r="C11" s="86"/>
      <c r="D11" s="72" t="s">
        <v>111</v>
      </c>
      <c r="E11" s="74">
        <v>5</v>
      </c>
      <c r="F11" s="3">
        <v>3450</v>
      </c>
      <c r="G11" s="3">
        <v>10</v>
      </c>
      <c r="H11" s="11">
        <v>23</v>
      </c>
      <c r="I11" s="4">
        <f t="shared" si="6"/>
        <v>23</v>
      </c>
      <c r="J11" s="76">
        <f t="shared" si="7"/>
        <v>6</v>
      </c>
      <c r="K11" s="38">
        <f t="shared" si="5"/>
        <v>230</v>
      </c>
      <c r="L11" s="4">
        <f t="shared" si="0"/>
        <v>230</v>
      </c>
      <c r="M11" s="76">
        <f t="shared" si="0"/>
        <v>60</v>
      </c>
      <c r="N11" s="36">
        <f t="shared" si="1"/>
        <v>460</v>
      </c>
      <c r="O11" s="34">
        <f t="shared" si="2"/>
        <v>460</v>
      </c>
      <c r="P11" s="4">
        <f t="shared" si="3"/>
        <v>455.45</v>
      </c>
      <c r="Q11" s="8">
        <f t="shared" si="4"/>
        <v>455.45</v>
      </c>
      <c r="R11" s="4">
        <v>2</v>
      </c>
      <c r="S11" s="5" t="s">
        <v>5</v>
      </c>
      <c r="T11" s="4">
        <v>100</v>
      </c>
      <c r="U11" s="40">
        <v>0.1</v>
      </c>
      <c r="V11" s="86"/>
      <c r="W11" s="86"/>
      <c r="X11" s="86"/>
      <c r="Y11" s="86"/>
      <c r="Z11" s="86"/>
      <c r="AA11" s="86"/>
      <c r="AB11" s="86"/>
      <c r="AC11" s="86"/>
      <c r="AD11" s="86"/>
    </row>
    <row r="12" spans="1:34" ht="19.5" customHeight="1" thickBot="1" x14ac:dyDescent="0.35">
      <c r="A12" s="86"/>
      <c r="B12" s="177"/>
      <c r="C12" s="86"/>
      <c r="D12" s="73" t="s">
        <v>112</v>
      </c>
      <c r="E12" s="75" t="s">
        <v>67</v>
      </c>
      <c r="F12" s="6">
        <v>3550</v>
      </c>
      <c r="G12" s="6">
        <v>10</v>
      </c>
      <c r="H12" s="12">
        <v>24</v>
      </c>
      <c r="I12" s="7">
        <f t="shared" si="6"/>
        <v>24</v>
      </c>
      <c r="J12" s="77">
        <f t="shared" si="7"/>
        <v>6</v>
      </c>
      <c r="K12" s="39">
        <f t="shared" si="5"/>
        <v>240</v>
      </c>
      <c r="L12" s="7">
        <f t="shared" si="0"/>
        <v>240</v>
      </c>
      <c r="M12" s="77">
        <f t="shared" si="0"/>
        <v>60</v>
      </c>
      <c r="N12" s="37">
        <f t="shared" si="1"/>
        <v>480</v>
      </c>
      <c r="O12" s="35">
        <f t="shared" si="2"/>
        <v>480</v>
      </c>
      <c r="P12" s="7">
        <f t="shared" si="3"/>
        <v>475.25</v>
      </c>
      <c r="Q12" s="9">
        <f t="shared" si="4"/>
        <v>475.25</v>
      </c>
      <c r="R12" s="7">
        <v>2</v>
      </c>
      <c r="S12" s="13" t="s">
        <v>5</v>
      </c>
      <c r="T12" s="7">
        <v>100</v>
      </c>
      <c r="U12" s="41">
        <v>0.1</v>
      </c>
      <c r="V12" s="86"/>
      <c r="W12" s="86"/>
      <c r="X12" s="86"/>
      <c r="Y12" s="86"/>
      <c r="Z12" s="86"/>
      <c r="AA12" s="86"/>
      <c r="AB12" s="86"/>
      <c r="AC12" s="86"/>
      <c r="AD12" s="86"/>
    </row>
    <row r="13" spans="1:34" ht="6" customHeight="1" x14ac:dyDescent="0.25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4" s="90" customFormat="1" ht="8" customHeight="1" x14ac:dyDescent="0.25"/>
    <row r="15" spans="1:34" ht="6" customHeight="1" thickBot="1" x14ac:dyDescent="0.3">
      <c r="A15" s="88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</row>
    <row r="16" spans="1:34" ht="13" customHeight="1" x14ac:dyDescent="0.3">
      <c r="A16" s="88"/>
      <c r="B16" s="178" t="s">
        <v>76</v>
      </c>
      <c r="C16" s="88"/>
      <c r="D16" s="119" t="s">
        <v>113</v>
      </c>
      <c r="E16" s="132" t="s">
        <v>65</v>
      </c>
      <c r="F16" s="48"/>
      <c r="G16" s="48"/>
      <c r="H16" s="121" t="s">
        <v>26</v>
      </c>
      <c r="I16" s="122"/>
      <c r="J16" s="123"/>
      <c r="K16" s="121" t="s">
        <v>23</v>
      </c>
      <c r="L16" s="122"/>
      <c r="M16" s="123"/>
      <c r="N16" s="121" t="s">
        <v>19</v>
      </c>
      <c r="O16" s="122"/>
      <c r="P16" s="122"/>
      <c r="Q16" s="123"/>
      <c r="R16" s="48"/>
      <c r="S16" s="48"/>
      <c r="T16" s="48"/>
      <c r="U16" s="49"/>
      <c r="V16" s="88"/>
      <c r="W16" s="88"/>
      <c r="X16" s="88"/>
      <c r="Y16" s="88"/>
      <c r="Z16" s="88"/>
      <c r="AA16" s="88"/>
      <c r="AB16" s="88"/>
      <c r="AC16" s="88"/>
      <c r="AD16" s="88"/>
    </row>
    <row r="17" spans="1:30" ht="13.5" customHeight="1" thickBot="1" x14ac:dyDescent="0.35">
      <c r="A17" s="88"/>
      <c r="B17" s="178"/>
      <c r="C17" s="88"/>
      <c r="D17" s="120"/>
      <c r="E17" s="133"/>
      <c r="F17" s="50" t="s">
        <v>1</v>
      </c>
      <c r="G17" s="50" t="s">
        <v>2</v>
      </c>
      <c r="H17" s="51" t="s">
        <v>24</v>
      </c>
      <c r="I17" s="50" t="s">
        <v>25</v>
      </c>
      <c r="J17" s="52" t="s">
        <v>27</v>
      </c>
      <c r="K17" s="51" t="s">
        <v>24</v>
      </c>
      <c r="L17" s="50" t="s">
        <v>25</v>
      </c>
      <c r="M17" s="52" t="s">
        <v>27</v>
      </c>
      <c r="N17" s="51" t="s">
        <v>28</v>
      </c>
      <c r="O17" s="50" t="s">
        <v>29</v>
      </c>
      <c r="P17" s="53" t="s">
        <v>30</v>
      </c>
      <c r="Q17" s="52" t="s">
        <v>31</v>
      </c>
      <c r="R17" s="50" t="s">
        <v>20</v>
      </c>
      <c r="S17" s="50" t="s">
        <v>3</v>
      </c>
      <c r="T17" s="50" t="s">
        <v>21</v>
      </c>
      <c r="U17" s="52" t="s">
        <v>22</v>
      </c>
      <c r="V17" s="88"/>
      <c r="W17" s="88"/>
      <c r="X17" s="88"/>
      <c r="Y17" s="88"/>
      <c r="Z17" s="88"/>
      <c r="AA17" s="88"/>
      <c r="AB17" s="88"/>
      <c r="AC17" s="88"/>
      <c r="AD17" s="88"/>
    </row>
    <row r="18" spans="1:30" ht="19.5" customHeight="1" x14ac:dyDescent="0.3">
      <c r="A18" s="88"/>
      <c r="B18" s="178"/>
      <c r="C18" s="88"/>
      <c r="D18" s="60" t="s">
        <v>11</v>
      </c>
      <c r="E18" s="133"/>
      <c r="F18" s="61">
        <v>3000</v>
      </c>
      <c r="G18" s="61">
        <v>6.65</v>
      </c>
      <c r="H18" s="62">
        <v>11</v>
      </c>
      <c r="I18" s="61">
        <v>11</v>
      </c>
      <c r="J18" s="63"/>
      <c r="K18" s="64">
        <f>$G18*H18</f>
        <v>73.150000000000006</v>
      </c>
      <c r="L18" s="61">
        <f t="shared" ref="L18:M25" si="8">$G18*I18</f>
        <v>73.150000000000006</v>
      </c>
      <c r="M18" s="63"/>
      <c r="N18" s="70">
        <f t="shared" ref="N18:N25" si="9">R18*K18</f>
        <v>438.90000000000003</v>
      </c>
      <c r="O18" s="61">
        <f t="shared" ref="O18:O25" si="10">R18*L18</f>
        <v>438.90000000000003</v>
      </c>
      <c r="P18" s="61">
        <f t="shared" ref="P18:P25" si="11">ROUND((((H18*T18)/((T18/G18)+U18))*R18), 2)</f>
        <v>212.65</v>
      </c>
      <c r="Q18" s="63">
        <f t="shared" ref="Q18:Q25" si="12">ROUND((((I18*T18)/((T18/G18)+U18))*R18), 2)</f>
        <v>212.65</v>
      </c>
      <c r="R18" s="61">
        <v>6</v>
      </c>
      <c r="S18" s="61" t="s">
        <v>12</v>
      </c>
      <c r="T18" s="61">
        <v>30</v>
      </c>
      <c r="U18" s="63">
        <v>4.8</v>
      </c>
      <c r="V18" s="88"/>
      <c r="W18" s="88"/>
      <c r="X18" s="88"/>
      <c r="Y18" s="88"/>
      <c r="Z18" s="88"/>
      <c r="AA18" s="88"/>
      <c r="AB18" s="88"/>
      <c r="AC18" s="88"/>
      <c r="AD18" s="88"/>
    </row>
    <row r="19" spans="1:30" ht="19.5" customHeight="1" thickBot="1" x14ac:dyDescent="0.35">
      <c r="A19" s="88"/>
      <c r="B19" s="178"/>
      <c r="C19" s="88"/>
      <c r="D19" s="65" t="s">
        <v>13</v>
      </c>
      <c r="E19" s="134"/>
      <c r="F19" s="66">
        <v>3000</v>
      </c>
      <c r="G19" s="66">
        <v>6</v>
      </c>
      <c r="H19" s="67">
        <v>19</v>
      </c>
      <c r="I19" s="66">
        <v>19</v>
      </c>
      <c r="J19" s="68"/>
      <c r="K19" s="69">
        <f t="shared" ref="K19:K25" si="13">$G19*H19</f>
        <v>114</v>
      </c>
      <c r="L19" s="66">
        <f t="shared" si="8"/>
        <v>114</v>
      </c>
      <c r="M19" s="68"/>
      <c r="N19" s="71">
        <f t="shared" si="9"/>
        <v>456</v>
      </c>
      <c r="O19" s="66">
        <f t="shared" si="10"/>
        <v>456</v>
      </c>
      <c r="P19" s="66">
        <f t="shared" si="11"/>
        <v>199.22</v>
      </c>
      <c r="Q19" s="68">
        <f t="shared" si="12"/>
        <v>199.22</v>
      </c>
      <c r="R19" s="66">
        <v>4</v>
      </c>
      <c r="S19" s="66" t="s">
        <v>5</v>
      </c>
      <c r="T19" s="66">
        <v>27</v>
      </c>
      <c r="U19" s="68">
        <v>5.8</v>
      </c>
      <c r="V19" s="88"/>
      <c r="W19" s="88"/>
      <c r="X19" s="88"/>
      <c r="Y19" s="88"/>
      <c r="Z19" s="88"/>
      <c r="AA19" s="88"/>
      <c r="AB19" s="88"/>
      <c r="AC19" s="88"/>
      <c r="AD19" s="88"/>
    </row>
    <row r="20" spans="1:30" ht="19.5" customHeight="1" x14ac:dyDescent="0.3">
      <c r="A20" s="88"/>
      <c r="B20" s="178"/>
      <c r="C20" s="88"/>
      <c r="D20" s="72" t="s">
        <v>107</v>
      </c>
      <c r="E20" s="96">
        <v>1</v>
      </c>
      <c r="F20" s="3">
        <v>3300</v>
      </c>
      <c r="G20" s="3">
        <v>10</v>
      </c>
      <c r="H20" s="112">
        <f>ROUND(H7*0.9,0)</f>
        <v>17</v>
      </c>
      <c r="I20" s="113">
        <f>ROUND(I7*0.9,0)</f>
        <v>17</v>
      </c>
      <c r="J20" s="114">
        <f>ROUND(J7*0.9,0)</f>
        <v>5</v>
      </c>
      <c r="K20" s="100">
        <f t="shared" si="13"/>
        <v>170</v>
      </c>
      <c r="L20" s="101">
        <f t="shared" si="8"/>
        <v>170</v>
      </c>
      <c r="M20" s="99">
        <f t="shared" si="8"/>
        <v>50</v>
      </c>
      <c r="N20" s="36">
        <f t="shared" si="9"/>
        <v>340</v>
      </c>
      <c r="O20" s="34">
        <f t="shared" si="10"/>
        <v>340</v>
      </c>
      <c r="P20" s="4">
        <f t="shared" si="11"/>
        <v>336.63</v>
      </c>
      <c r="Q20" s="8">
        <f t="shared" si="12"/>
        <v>336.63</v>
      </c>
      <c r="R20" s="4">
        <v>2</v>
      </c>
      <c r="S20" s="5" t="s">
        <v>12</v>
      </c>
      <c r="T20" s="4">
        <v>100</v>
      </c>
      <c r="U20" s="40">
        <v>0.1</v>
      </c>
      <c r="V20" s="88"/>
      <c r="W20" s="88"/>
      <c r="X20" s="88"/>
      <c r="Y20" s="88"/>
      <c r="Z20" s="88"/>
      <c r="AA20" s="88"/>
      <c r="AB20" s="88"/>
      <c r="AC20" s="88"/>
      <c r="AD20" s="88"/>
    </row>
    <row r="21" spans="1:30" ht="19.5" customHeight="1" x14ac:dyDescent="0.3">
      <c r="A21" s="88"/>
      <c r="B21" s="178"/>
      <c r="C21" s="88"/>
      <c r="D21" s="72" t="s">
        <v>108</v>
      </c>
      <c r="E21" s="96">
        <v>2</v>
      </c>
      <c r="F21" s="3">
        <v>3400</v>
      </c>
      <c r="G21" s="3">
        <v>10</v>
      </c>
      <c r="H21" s="98">
        <f t="shared" ref="H21:J25" si="14">ROUND(H8*0.9,0)</f>
        <v>18</v>
      </c>
      <c r="I21" s="97">
        <f t="shared" si="14"/>
        <v>18</v>
      </c>
      <c r="J21" s="99">
        <f t="shared" si="14"/>
        <v>5</v>
      </c>
      <c r="K21" s="100">
        <f t="shared" si="13"/>
        <v>180</v>
      </c>
      <c r="L21" s="101">
        <f t="shared" si="8"/>
        <v>180</v>
      </c>
      <c r="M21" s="99">
        <f t="shared" si="8"/>
        <v>50</v>
      </c>
      <c r="N21" s="36">
        <f t="shared" si="9"/>
        <v>360</v>
      </c>
      <c r="O21" s="34">
        <f t="shared" si="10"/>
        <v>360</v>
      </c>
      <c r="P21" s="4">
        <f t="shared" si="11"/>
        <v>356.44</v>
      </c>
      <c r="Q21" s="8">
        <f t="shared" si="12"/>
        <v>356.44</v>
      </c>
      <c r="R21" s="4">
        <v>2</v>
      </c>
      <c r="S21" s="5" t="s">
        <v>12</v>
      </c>
      <c r="T21" s="4">
        <v>100</v>
      </c>
      <c r="U21" s="40">
        <v>0.1</v>
      </c>
      <c r="V21" s="88"/>
      <c r="W21" s="88"/>
      <c r="X21" s="88"/>
      <c r="Y21" s="88"/>
      <c r="Z21" s="88"/>
      <c r="AA21" s="88"/>
      <c r="AB21" s="88"/>
      <c r="AC21" s="88"/>
      <c r="AD21" s="88"/>
    </row>
    <row r="22" spans="1:30" ht="19.5" customHeight="1" x14ac:dyDescent="0.3">
      <c r="A22" s="88"/>
      <c r="B22" s="178"/>
      <c r="C22" s="88"/>
      <c r="D22" s="72" t="s">
        <v>109</v>
      </c>
      <c r="E22" s="96" t="s">
        <v>66</v>
      </c>
      <c r="F22" s="3">
        <v>3500</v>
      </c>
      <c r="G22" s="3">
        <v>10</v>
      </c>
      <c r="H22" s="98">
        <f t="shared" si="14"/>
        <v>19</v>
      </c>
      <c r="I22" s="97">
        <f t="shared" si="14"/>
        <v>19</v>
      </c>
      <c r="J22" s="99">
        <f t="shared" si="14"/>
        <v>5</v>
      </c>
      <c r="K22" s="100">
        <f t="shared" si="13"/>
        <v>190</v>
      </c>
      <c r="L22" s="101">
        <f t="shared" si="8"/>
        <v>190</v>
      </c>
      <c r="M22" s="99">
        <f t="shared" si="8"/>
        <v>50</v>
      </c>
      <c r="N22" s="36">
        <f t="shared" si="9"/>
        <v>380</v>
      </c>
      <c r="O22" s="34">
        <f t="shared" si="10"/>
        <v>380</v>
      </c>
      <c r="P22" s="4">
        <f t="shared" si="11"/>
        <v>376.24</v>
      </c>
      <c r="Q22" s="8">
        <f t="shared" si="12"/>
        <v>376.24</v>
      </c>
      <c r="R22" s="4">
        <v>2</v>
      </c>
      <c r="S22" s="5" t="s">
        <v>12</v>
      </c>
      <c r="T22" s="4">
        <v>100</v>
      </c>
      <c r="U22" s="40">
        <v>0.1</v>
      </c>
      <c r="V22" s="88"/>
      <c r="W22" s="88"/>
      <c r="X22" s="88"/>
      <c r="Y22" s="88"/>
      <c r="Z22" s="88"/>
      <c r="AA22" s="88"/>
      <c r="AB22" s="88"/>
      <c r="AC22" s="88"/>
      <c r="AD22" s="88"/>
    </row>
    <row r="23" spans="1:30" ht="19.5" customHeight="1" x14ac:dyDescent="0.3">
      <c r="A23" s="88"/>
      <c r="B23" s="178"/>
      <c r="C23" s="88"/>
      <c r="D23" s="72" t="s">
        <v>110</v>
      </c>
      <c r="E23" s="96">
        <v>4</v>
      </c>
      <c r="F23" s="3">
        <v>3350</v>
      </c>
      <c r="G23" s="3">
        <v>10</v>
      </c>
      <c r="H23" s="98">
        <f t="shared" si="14"/>
        <v>20</v>
      </c>
      <c r="I23" s="97">
        <f t="shared" si="14"/>
        <v>20</v>
      </c>
      <c r="J23" s="99">
        <f t="shared" si="14"/>
        <v>5</v>
      </c>
      <c r="K23" s="100">
        <f t="shared" si="13"/>
        <v>200</v>
      </c>
      <c r="L23" s="101">
        <f t="shared" si="8"/>
        <v>200</v>
      </c>
      <c r="M23" s="99">
        <f t="shared" si="8"/>
        <v>50</v>
      </c>
      <c r="N23" s="36">
        <f t="shared" si="9"/>
        <v>400</v>
      </c>
      <c r="O23" s="34">
        <f t="shared" si="10"/>
        <v>400</v>
      </c>
      <c r="P23" s="4">
        <f t="shared" si="11"/>
        <v>396.04</v>
      </c>
      <c r="Q23" s="8">
        <f t="shared" si="12"/>
        <v>396.04</v>
      </c>
      <c r="R23" s="4">
        <v>2</v>
      </c>
      <c r="S23" s="5" t="s">
        <v>5</v>
      </c>
      <c r="T23" s="4">
        <v>100</v>
      </c>
      <c r="U23" s="40">
        <v>0.1</v>
      </c>
      <c r="V23" s="88"/>
      <c r="W23" s="88"/>
      <c r="X23" s="88"/>
      <c r="Y23" s="88"/>
      <c r="Z23" s="88"/>
      <c r="AA23" s="88"/>
      <c r="AB23" s="88"/>
      <c r="AC23" s="88"/>
      <c r="AD23" s="88"/>
    </row>
    <row r="24" spans="1:30" ht="19.5" customHeight="1" x14ac:dyDescent="0.3">
      <c r="A24" s="88"/>
      <c r="B24" s="178"/>
      <c r="C24" s="88"/>
      <c r="D24" s="72" t="s">
        <v>111</v>
      </c>
      <c r="E24" s="96">
        <v>5</v>
      </c>
      <c r="F24" s="3">
        <v>3450</v>
      </c>
      <c r="G24" s="3">
        <v>10</v>
      </c>
      <c r="H24" s="98">
        <f t="shared" si="14"/>
        <v>21</v>
      </c>
      <c r="I24" s="97">
        <f t="shared" si="14"/>
        <v>21</v>
      </c>
      <c r="J24" s="99">
        <f t="shared" si="14"/>
        <v>5</v>
      </c>
      <c r="K24" s="100">
        <f t="shared" si="13"/>
        <v>210</v>
      </c>
      <c r="L24" s="101">
        <f t="shared" si="8"/>
        <v>210</v>
      </c>
      <c r="M24" s="99">
        <f t="shared" si="8"/>
        <v>50</v>
      </c>
      <c r="N24" s="36">
        <f t="shared" si="9"/>
        <v>420</v>
      </c>
      <c r="O24" s="34">
        <f t="shared" si="10"/>
        <v>420</v>
      </c>
      <c r="P24" s="4">
        <f t="shared" si="11"/>
        <v>415.84</v>
      </c>
      <c r="Q24" s="8">
        <f t="shared" si="12"/>
        <v>415.84</v>
      </c>
      <c r="R24" s="4">
        <v>2</v>
      </c>
      <c r="S24" s="5" t="s">
        <v>5</v>
      </c>
      <c r="T24" s="4">
        <v>100</v>
      </c>
      <c r="U24" s="40">
        <v>0.1</v>
      </c>
      <c r="V24" s="88"/>
      <c r="W24" s="88"/>
      <c r="X24" s="88"/>
      <c r="Y24" s="88"/>
      <c r="Z24" s="88"/>
      <c r="AA24" s="88"/>
      <c r="AB24" s="88"/>
      <c r="AC24" s="88"/>
      <c r="AD24" s="88"/>
    </row>
    <row r="25" spans="1:30" ht="19.5" customHeight="1" thickBot="1" x14ac:dyDescent="0.35">
      <c r="A25" s="88"/>
      <c r="B25" s="178"/>
      <c r="C25" s="88"/>
      <c r="D25" s="73" t="s">
        <v>112</v>
      </c>
      <c r="E25" s="103" t="s">
        <v>67</v>
      </c>
      <c r="F25" s="6">
        <v>3550</v>
      </c>
      <c r="G25" s="6">
        <v>10</v>
      </c>
      <c r="H25" s="105">
        <f t="shared" si="14"/>
        <v>22</v>
      </c>
      <c r="I25" s="104">
        <f t="shared" si="14"/>
        <v>22</v>
      </c>
      <c r="J25" s="106">
        <f t="shared" si="14"/>
        <v>5</v>
      </c>
      <c r="K25" s="107">
        <f t="shared" si="13"/>
        <v>220</v>
      </c>
      <c r="L25" s="108">
        <f t="shared" si="8"/>
        <v>220</v>
      </c>
      <c r="M25" s="106">
        <f t="shared" si="8"/>
        <v>50</v>
      </c>
      <c r="N25" s="37">
        <f t="shared" si="9"/>
        <v>440</v>
      </c>
      <c r="O25" s="35">
        <f t="shared" si="10"/>
        <v>440</v>
      </c>
      <c r="P25" s="7">
        <f t="shared" si="11"/>
        <v>435.64</v>
      </c>
      <c r="Q25" s="9">
        <f t="shared" si="12"/>
        <v>435.64</v>
      </c>
      <c r="R25" s="7">
        <v>2</v>
      </c>
      <c r="S25" s="13" t="s">
        <v>5</v>
      </c>
      <c r="T25" s="7">
        <v>100</v>
      </c>
      <c r="U25" s="41">
        <v>0.1</v>
      </c>
      <c r="V25" s="88"/>
      <c r="W25" s="88"/>
      <c r="X25" s="88"/>
      <c r="Y25" s="88"/>
      <c r="Z25" s="88"/>
      <c r="AA25" s="88"/>
      <c r="AB25" s="88"/>
      <c r="AC25" s="88"/>
      <c r="AD25" s="88"/>
    </row>
    <row r="26" spans="1:30" ht="6" customHeight="1" x14ac:dyDescent="0.25">
      <c r="A26" s="88"/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</row>
    <row r="27" spans="1:30" s="90" customFormat="1" ht="8" customHeight="1" x14ac:dyDescent="0.25"/>
    <row r="28" spans="1:30" ht="6" customHeight="1" thickBot="1" x14ac:dyDescent="0.3">
      <c r="A28" s="89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</row>
    <row r="29" spans="1:30" ht="13" customHeight="1" x14ac:dyDescent="0.3">
      <c r="A29" s="89"/>
      <c r="B29" s="179" t="s">
        <v>77</v>
      </c>
      <c r="C29" s="89"/>
      <c r="D29" s="119" t="s">
        <v>113</v>
      </c>
      <c r="E29" s="132" t="s">
        <v>65</v>
      </c>
      <c r="F29" s="48"/>
      <c r="G29" s="48"/>
      <c r="H29" s="121" t="s">
        <v>26</v>
      </c>
      <c r="I29" s="122"/>
      <c r="J29" s="123"/>
      <c r="K29" s="121" t="s">
        <v>23</v>
      </c>
      <c r="L29" s="122"/>
      <c r="M29" s="123"/>
      <c r="N29" s="121" t="s">
        <v>19</v>
      </c>
      <c r="O29" s="122"/>
      <c r="P29" s="122"/>
      <c r="Q29" s="123"/>
      <c r="R29" s="48"/>
      <c r="S29" s="48"/>
      <c r="T29" s="48"/>
      <c r="U29" s="49"/>
      <c r="V29" s="89"/>
      <c r="W29" s="89"/>
      <c r="X29" s="89"/>
      <c r="Y29" s="89"/>
      <c r="Z29" s="89"/>
      <c r="AA29" s="89"/>
      <c r="AB29" s="89"/>
      <c r="AC29" s="89"/>
      <c r="AD29" s="89"/>
    </row>
    <row r="30" spans="1:30" ht="13.5" customHeight="1" thickBot="1" x14ac:dyDescent="0.35">
      <c r="A30" s="89"/>
      <c r="B30" s="179"/>
      <c r="C30" s="89"/>
      <c r="D30" s="120"/>
      <c r="E30" s="133"/>
      <c r="F30" s="50" t="s">
        <v>1</v>
      </c>
      <c r="G30" s="50" t="s">
        <v>2</v>
      </c>
      <c r="H30" s="51" t="s">
        <v>24</v>
      </c>
      <c r="I30" s="50" t="s">
        <v>25</v>
      </c>
      <c r="J30" s="52" t="s">
        <v>27</v>
      </c>
      <c r="K30" s="51" t="s">
        <v>24</v>
      </c>
      <c r="L30" s="50" t="s">
        <v>25</v>
      </c>
      <c r="M30" s="52" t="s">
        <v>27</v>
      </c>
      <c r="N30" s="51" t="s">
        <v>28</v>
      </c>
      <c r="O30" s="50" t="s">
        <v>29</v>
      </c>
      <c r="P30" s="53" t="s">
        <v>30</v>
      </c>
      <c r="Q30" s="52" t="s">
        <v>31</v>
      </c>
      <c r="R30" s="50" t="s">
        <v>20</v>
      </c>
      <c r="S30" s="50" t="s">
        <v>3</v>
      </c>
      <c r="T30" s="50" t="s">
        <v>21</v>
      </c>
      <c r="U30" s="52" t="s">
        <v>22</v>
      </c>
      <c r="V30" s="89"/>
      <c r="W30" s="89"/>
      <c r="X30" s="89"/>
      <c r="Y30" s="89"/>
      <c r="Z30" s="89"/>
      <c r="AA30" s="89"/>
      <c r="AB30" s="89"/>
      <c r="AC30" s="89"/>
      <c r="AD30" s="89"/>
    </row>
    <row r="31" spans="1:30" ht="19.5" customHeight="1" x14ac:dyDescent="0.3">
      <c r="A31" s="89"/>
      <c r="B31" s="179"/>
      <c r="C31" s="89"/>
      <c r="D31" s="60" t="s">
        <v>11</v>
      </c>
      <c r="E31" s="133"/>
      <c r="F31" s="61">
        <v>3000</v>
      </c>
      <c r="G31" s="61">
        <v>6.65</v>
      </c>
      <c r="H31" s="62">
        <v>11</v>
      </c>
      <c r="I31" s="61">
        <v>11</v>
      </c>
      <c r="J31" s="63"/>
      <c r="K31" s="64">
        <f>$G31*H31</f>
        <v>73.150000000000006</v>
      </c>
      <c r="L31" s="61">
        <f t="shared" ref="L31:M38" si="15">$G31*I31</f>
        <v>73.150000000000006</v>
      </c>
      <c r="M31" s="63"/>
      <c r="N31" s="70">
        <f t="shared" ref="N31:N38" si="16">R31*K31</f>
        <v>438.90000000000003</v>
      </c>
      <c r="O31" s="61">
        <f t="shared" ref="O31:O38" si="17">R31*L31</f>
        <v>438.90000000000003</v>
      </c>
      <c r="P31" s="61">
        <f t="shared" ref="P31:P38" si="18">ROUND((((H31*T31)/((T31/G31)+U31))*R31), 2)</f>
        <v>212.65</v>
      </c>
      <c r="Q31" s="63">
        <f t="shared" ref="Q31:Q38" si="19">ROUND((((I31*T31)/((T31/G31)+U31))*R31), 2)</f>
        <v>212.65</v>
      </c>
      <c r="R31" s="61">
        <v>6</v>
      </c>
      <c r="S31" s="61" t="s">
        <v>12</v>
      </c>
      <c r="T31" s="61">
        <v>30</v>
      </c>
      <c r="U31" s="63">
        <v>4.8</v>
      </c>
      <c r="V31" s="89"/>
      <c r="W31" s="89"/>
      <c r="X31" s="89"/>
      <c r="Y31" s="89"/>
      <c r="Z31" s="89"/>
      <c r="AA31" s="89"/>
      <c r="AB31" s="89"/>
      <c r="AC31" s="89"/>
      <c r="AD31" s="89"/>
    </row>
    <row r="32" spans="1:30" ht="19.5" customHeight="1" thickBot="1" x14ac:dyDescent="0.35">
      <c r="A32" s="89"/>
      <c r="B32" s="179"/>
      <c r="C32" s="89"/>
      <c r="D32" s="65" t="s">
        <v>13</v>
      </c>
      <c r="E32" s="134"/>
      <c r="F32" s="66">
        <v>3000</v>
      </c>
      <c r="G32" s="66">
        <v>6</v>
      </c>
      <c r="H32" s="67">
        <v>19</v>
      </c>
      <c r="I32" s="66">
        <v>19</v>
      </c>
      <c r="J32" s="68"/>
      <c r="K32" s="69">
        <f t="shared" ref="K32:K38" si="20">$G32*H32</f>
        <v>114</v>
      </c>
      <c r="L32" s="66">
        <f t="shared" si="15"/>
        <v>114</v>
      </c>
      <c r="M32" s="68"/>
      <c r="N32" s="71">
        <f t="shared" si="16"/>
        <v>456</v>
      </c>
      <c r="O32" s="66">
        <f t="shared" si="17"/>
        <v>456</v>
      </c>
      <c r="P32" s="66">
        <f t="shared" si="18"/>
        <v>199.22</v>
      </c>
      <c r="Q32" s="68">
        <f t="shared" si="19"/>
        <v>199.22</v>
      </c>
      <c r="R32" s="66">
        <v>4</v>
      </c>
      <c r="S32" s="66" t="s">
        <v>5</v>
      </c>
      <c r="T32" s="66">
        <v>27</v>
      </c>
      <c r="U32" s="68">
        <v>5.8</v>
      </c>
      <c r="V32" s="89"/>
      <c r="W32" s="89"/>
      <c r="X32" s="89"/>
      <c r="Y32" s="89"/>
      <c r="Z32" s="89"/>
      <c r="AA32" s="89"/>
      <c r="AB32" s="89"/>
      <c r="AC32" s="89"/>
      <c r="AD32" s="89"/>
    </row>
    <row r="33" spans="1:30" ht="19.5" customHeight="1" x14ac:dyDescent="0.3">
      <c r="A33" s="89"/>
      <c r="B33" s="179"/>
      <c r="C33" s="89"/>
      <c r="D33" s="72" t="s">
        <v>107</v>
      </c>
      <c r="E33" s="96">
        <v>1</v>
      </c>
      <c r="F33" s="3">
        <v>3300</v>
      </c>
      <c r="G33" s="3">
        <v>10</v>
      </c>
      <c r="H33" s="112">
        <f>H7*2</f>
        <v>38</v>
      </c>
      <c r="I33" s="113">
        <f t="shared" ref="I33:J33" si="21">I7*2</f>
        <v>38</v>
      </c>
      <c r="J33" s="114">
        <f t="shared" si="21"/>
        <v>10</v>
      </c>
      <c r="K33" s="115">
        <f t="shared" si="20"/>
        <v>380</v>
      </c>
      <c r="L33" s="101">
        <f t="shared" si="15"/>
        <v>380</v>
      </c>
      <c r="M33" s="99">
        <f t="shared" si="15"/>
        <v>100</v>
      </c>
      <c r="N33" s="36">
        <f t="shared" si="16"/>
        <v>760</v>
      </c>
      <c r="O33" s="34">
        <f t="shared" si="17"/>
        <v>760</v>
      </c>
      <c r="P33" s="4">
        <f t="shared" si="18"/>
        <v>752.48</v>
      </c>
      <c r="Q33" s="8">
        <f t="shared" si="19"/>
        <v>752.48</v>
      </c>
      <c r="R33" s="4">
        <v>2</v>
      </c>
      <c r="S33" s="5" t="s">
        <v>12</v>
      </c>
      <c r="T33" s="4">
        <v>100</v>
      </c>
      <c r="U33" s="40">
        <v>0.1</v>
      </c>
      <c r="V33" s="89"/>
      <c r="W33" s="89"/>
      <c r="X33" s="89"/>
      <c r="Y33" s="89"/>
      <c r="Z33" s="89"/>
      <c r="AA33" s="89"/>
      <c r="AB33" s="89"/>
      <c r="AC33" s="89"/>
      <c r="AD33" s="89"/>
    </row>
    <row r="34" spans="1:30" ht="19.5" customHeight="1" x14ac:dyDescent="0.3">
      <c r="A34" s="89"/>
      <c r="B34" s="179"/>
      <c r="C34" s="89"/>
      <c r="D34" s="72" t="s">
        <v>108</v>
      </c>
      <c r="E34" s="96">
        <v>2</v>
      </c>
      <c r="F34" s="3">
        <v>3400</v>
      </c>
      <c r="G34" s="3">
        <v>10</v>
      </c>
      <c r="H34" s="98">
        <f t="shared" ref="H34:J38" si="22">H8*2</f>
        <v>40</v>
      </c>
      <c r="I34" s="97">
        <f t="shared" si="22"/>
        <v>40</v>
      </c>
      <c r="J34" s="99">
        <f t="shared" si="22"/>
        <v>10</v>
      </c>
      <c r="K34" s="115">
        <f t="shared" si="20"/>
        <v>400</v>
      </c>
      <c r="L34" s="101">
        <f t="shared" si="15"/>
        <v>400</v>
      </c>
      <c r="M34" s="99">
        <f t="shared" si="15"/>
        <v>100</v>
      </c>
      <c r="N34" s="36">
        <f t="shared" si="16"/>
        <v>800</v>
      </c>
      <c r="O34" s="34">
        <f t="shared" si="17"/>
        <v>800</v>
      </c>
      <c r="P34" s="4">
        <f t="shared" si="18"/>
        <v>792.08</v>
      </c>
      <c r="Q34" s="8">
        <f t="shared" si="19"/>
        <v>792.08</v>
      </c>
      <c r="R34" s="4">
        <v>2</v>
      </c>
      <c r="S34" s="5" t="s">
        <v>12</v>
      </c>
      <c r="T34" s="4">
        <v>100</v>
      </c>
      <c r="U34" s="40">
        <v>0.1</v>
      </c>
      <c r="V34" s="89"/>
      <c r="W34" s="89"/>
      <c r="X34" s="89"/>
      <c r="Y34" s="89"/>
      <c r="Z34" s="89"/>
      <c r="AA34" s="89"/>
      <c r="AB34" s="89"/>
      <c r="AC34" s="89"/>
      <c r="AD34" s="89"/>
    </row>
    <row r="35" spans="1:30" ht="19.5" customHeight="1" x14ac:dyDescent="0.3">
      <c r="A35" s="89"/>
      <c r="B35" s="179"/>
      <c r="C35" s="89"/>
      <c r="D35" s="72" t="s">
        <v>109</v>
      </c>
      <c r="E35" s="96" t="s">
        <v>66</v>
      </c>
      <c r="F35" s="3">
        <v>3500</v>
      </c>
      <c r="G35" s="3">
        <v>10</v>
      </c>
      <c r="H35" s="98">
        <f t="shared" si="22"/>
        <v>42</v>
      </c>
      <c r="I35" s="97">
        <f t="shared" si="22"/>
        <v>42</v>
      </c>
      <c r="J35" s="99">
        <f t="shared" si="22"/>
        <v>10</v>
      </c>
      <c r="K35" s="115">
        <f t="shared" si="20"/>
        <v>420</v>
      </c>
      <c r="L35" s="101">
        <f t="shared" si="15"/>
        <v>420</v>
      </c>
      <c r="M35" s="99">
        <f t="shared" si="15"/>
        <v>100</v>
      </c>
      <c r="N35" s="36">
        <f t="shared" si="16"/>
        <v>840</v>
      </c>
      <c r="O35" s="34">
        <f t="shared" si="17"/>
        <v>840</v>
      </c>
      <c r="P35" s="4">
        <f t="shared" si="18"/>
        <v>831.68</v>
      </c>
      <c r="Q35" s="8">
        <f t="shared" si="19"/>
        <v>831.68</v>
      </c>
      <c r="R35" s="4">
        <v>2</v>
      </c>
      <c r="S35" s="5" t="s">
        <v>12</v>
      </c>
      <c r="T35" s="4">
        <v>100</v>
      </c>
      <c r="U35" s="40">
        <v>0.1</v>
      </c>
      <c r="V35" s="89"/>
      <c r="W35" s="89"/>
      <c r="X35" s="89"/>
      <c r="Y35" s="89"/>
      <c r="Z35" s="89"/>
      <c r="AA35" s="89"/>
      <c r="AB35" s="89"/>
      <c r="AC35" s="89"/>
      <c r="AD35" s="89"/>
    </row>
    <row r="36" spans="1:30" ht="19.5" customHeight="1" x14ac:dyDescent="0.3">
      <c r="A36" s="89"/>
      <c r="B36" s="179"/>
      <c r="C36" s="89"/>
      <c r="D36" s="72" t="s">
        <v>110</v>
      </c>
      <c r="E36" s="96">
        <v>4</v>
      </c>
      <c r="F36" s="3">
        <v>3350</v>
      </c>
      <c r="G36" s="3">
        <v>10</v>
      </c>
      <c r="H36" s="98">
        <f t="shared" si="22"/>
        <v>44</v>
      </c>
      <c r="I36" s="97">
        <f t="shared" si="22"/>
        <v>44</v>
      </c>
      <c r="J36" s="99">
        <f t="shared" si="22"/>
        <v>12</v>
      </c>
      <c r="K36" s="115">
        <f t="shared" si="20"/>
        <v>440</v>
      </c>
      <c r="L36" s="101">
        <f t="shared" si="15"/>
        <v>440</v>
      </c>
      <c r="M36" s="99">
        <f t="shared" si="15"/>
        <v>120</v>
      </c>
      <c r="N36" s="36">
        <f t="shared" si="16"/>
        <v>880</v>
      </c>
      <c r="O36" s="34">
        <f t="shared" si="17"/>
        <v>880</v>
      </c>
      <c r="P36" s="4">
        <f t="shared" si="18"/>
        <v>871.29</v>
      </c>
      <c r="Q36" s="8">
        <f t="shared" si="19"/>
        <v>871.29</v>
      </c>
      <c r="R36" s="4">
        <v>2</v>
      </c>
      <c r="S36" s="5" t="s">
        <v>5</v>
      </c>
      <c r="T36" s="4">
        <v>100</v>
      </c>
      <c r="U36" s="40">
        <v>0.1</v>
      </c>
      <c r="V36" s="89"/>
      <c r="W36" s="89"/>
      <c r="X36" s="89"/>
      <c r="Y36" s="89"/>
      <c r="Z36" s="89"/>
      <c r="AA36" s="89"/>
      <c r="AB36" s="89"/>
      <c r="AC36" s="89"/>
      <c r="AD36" s="89"/>
    </row>
    <row r="37" spans="1:30" ht="19.5" customHeight="1" x14ac:dyDescent="0.3">
      <c r="A37" s="89"/>
      <c r="B37" s="179"/>
      <c r="C37" s="89"/>
      <c r="D37" s="72" t="s">
        <v>111</v>
      </c>
      <c r="E37" s="96">
        <v>5</v>
      </c>
      <c r="F37" s="3">
        <v>3450</v>
      </c>
      <c r="G37" s="3">
        <v>10</v>
      </c>
      <c r="H37" s="98">
        <f t="shared" si="22"/>
        <v>46</v>
      </c>
      <c r="I37" s="97">
        <f t="shared" si="22"/>
        <v>46</v>
      </c>
      <c r="J37" s="99">
        <f t="shared" si="22"/>
        <v>12</v>
      </c>
      <c r="K37" s="115">
        <f t="shared" si="20"/>
        <v>460</v>
      </c>
      <c r="L37" s="101">
        <f t="shared" si="15"/>
        <v>460</v>
      </c>
      <c r="M37" s="99">
        <f t="shared" si="15"/>
        <v>120</v>
      </c>
      <c r="N37" s="36">
        <f t="shared" si="16"/>
        <v>920</v>
      </c>
      <c r="O37" s="34">
        <f t="shared" si="17"/>
        <v>920</v>
      </c>
      <c r="P37" s="4">
        <f t="shared" si="18"/>
        <v>910.89</v>
      </c>
      <c r="Q37" s="8">
        <f t="shared" si="19"/>
        <v>910.89</v>
      </c>
      <c r="R37" s="4">
        <v>2</v>
      </c>
      <c r="S37" s="5" t="s">
        <v>5</v>
      </c>
      <c r="T37" s="4">
        <v>100</v>
      </c>
      <c r="U37" s="40">
        <v>0.1</v>
      </c>
      <c r="V37" s="89"/>
      <c r="W37" s="89"/>
      <c r="X37" s="89"/>
      <c r="Y37" s="89"/>
      <c r="Z37" s="89"/>
      <c r="AA37" s="89"/>
      <c r="AB37" s="89"/>
      <c r="AC37" s="89"/>
      <c r="AD37" s="89"/>
    </row>
    <row r="38" spans="1:30" ht="19.5" customHeight="1" thickBot="1" x14ac:dyDescent="0.35">
      <c r="A38" s="89"/>
      <c r="B38" s="179"/>
      <c r="C38" s="89"/>
      <c r="D38" s="73" t="s">
        <v>112</v>
      </c>
      <c r="E38" s="103" t="s">
        <v>67</v>
      </c>
      <c r="F38" s="6">
        <v>3550</v>
      </c>
      <c r="G38" s="6">
        <v>10</v>
      </c>
      <c r="H38" s="105">
        <f t="shared" si="22"/>
        <v>48</v>
      </c>
      <c r="I38" s="104">
        <f t="shared" si="22"/>
        <v>48</v>
      </c>
      <c r="J38" s="106">
        <f t="shared" si="22"/>
        <v>12</v>
      </c>
      <c r="K38" s="116">
        <f t="shared" si="20"/>
        <v>480</v>
      </c>
      <c r="L38" s="108">
        <f t="shared" si="15"/>
        <v>480</v>
      </c>
      <c r="M38" s="106">
        <f t="shared" si="15"/>
        <v>120</v>
      </c>
      <c r="N38" s="37">
        <f t="shared" si="16"/>
        <v>960</v>
      </c>
      <c r="O38" s="35">
        <f t="shared" si="17"/>
        <v>960</v>
      </c>
      <c r="P38" s="7">
        <f t="shared" si="18"/>
        <v>950.5</v>
      </c>
      <c r="Q38" s="9">
        <f t="shared" si="19"/>
        <v>950.5</v>
      </c>
      <c r="R38" s="7">
        <v>2</v>
      </c>
      <c r="S38" s="13" t="s">
        <v>5</v>
      </c>
      <c r="T38" s="7">
        <v>100</v>
      </c>
      <c r="U38" s="41">
        <v>0.1</v>
      </c>
      <c r="V38" s="89"/>
      <c r="W38" s="89"/>
      <c r="X38" s="89"/>
      <c r="Y38" s="89"/>
      <c r="Z38" s="89"/>
      <c r="AA38" s="89"/>
      <c r="AB38" s="89"/>
      <c r="AC38" s="89"/>
      <c r="AD38" s="89"/>
    </row>
    <row r="39" spans="1:30" ht="6" customHeight="1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</row>
    <row r="40" spans="1:30" ht="8.5" customHeight="1" x14ac:dyDescent="0.25"/>
    <row r="41" spans="1:30" x14ac:dyDescent="0.25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</row>
    <row r="42" spans="1:30" ht="19.5" customHeight="1" x14ac:dyDescent="0.25">
      <c r="A42" s="94"/>
      <c r="B42" s="174" t="s">
        <v>78</v>
      </c>
      <c r="C42" s="174"/>
      <c r="D42" s="174"/>
      <c r="E42" s="94"/>
      <c r="F42" s="175" t="s">
        <v>84</v>
      </c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94"/>
      <c r="W42" s="94"/>
      <c r="X42" s="94"/>
      <c r="Y42" s="94"/>
      <c r="Z42" s="94"/>
      <c r="AA42" s="94"/>
      <c r="AB42" s="94"/>
      <c r="AC42" s="94"/>
      <c r="AD42" s="94"/>
    </row>
    <row r="43" spans="1:30" ht="19.5" customHeight="1" x14ac:dyDescent="0.25">
      <c r="A43" s="94"/>
      <c r="B43" s="174"/>
      <c r="C43" s="174"/>
      <c r="D43" s="174"/>
      <c r="E43" s="94"/>
      <c r="F43" s="175" t="s">
        <v>80</v>
      </c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176"/>
      <c r="V43" s="94"/>
      <c r="W43" s="94"/>
      <c r="X43" s="94"/>
      <c r="Y43" s="94"/>
      <c r="Z43" s="94"/>
      <c r="AA43" s="94"/>
      <c r="AB43" s="94"/>
      <c r="AC43" s="94"/>
      <c r="AD43" s="94"/>
    </row>
    <row r="44" spans="1:30" x14ac:dyDescent="0.25">
      <c r="A44" s="94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</row>
  </sheetData>
  <mergeCells count="21">
    <mergeCell ref="B42:D43"/>
    <mergeCell ref="F42:U42"/>
    <mergeCell ref="F43:U43"/>
    <mergeCell ref="B29:B38"/>
    <mergeCell ref="D29:D30"/>
    <mergeCell ref="E29:E32"/>
    <mergeCell ref="H29:J29"/>
    <mergeCell ref="K29:M29"/>
    <mergeCell ref="N29:Q29"/>
    <mergeCell ref="B16:B25"/>
    <mergeCell ref="D16:D17"/>
    <mergeCell ref="E16:E19"/>
    <mergeCell ref="H16:J16"/>
    <mergeCell ref="K16:M16"/>
    <mergeCell ref="N16:Q16"/>
    <mergeCell ref="B3:B12"/>
    <mergeCell ref="D3:D4"/>
    <mergeCell ref="E3:E6"/>
    <mergeCell ref="H3:J3"/>
    <mergeCell ref="K3:M3"/>
    <mergeCell ref="N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Base</vt:lpstr>
      <vt:lpstr>Balanced</vt:lpstr>
      <vt:lpstr>Super</vt:lpstr>
      <vt:lpstr>Mortal</vt:lpstr>
      <vt:lpstr>A-Ballistic</vt:lpstr>
      <vt:lpstr>B-Ballistic</vt:lpstr>
      <vt:lpstr>SolarBeam</vt:lpstr>
      <vt:lpstr>B-Particle</vt:lpstr>
      <vt:lpstr>A-Particle</vt:lpstr>
      <vt:lpstr>P-Turret</vt:lpstr>
      <vt:lpstr>Torpedo</vt:lpstr>
      <vt:lpstr>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R.L. Parker</dc:creator>
  <cp:lastModifiedBy>R.L.Parker</cp:lastModifiedBy>
  <dcterms:created xsi:type="dcterms:W3CDTF">2024-02-25T07:21:57Z</dcterms:created>
  <dcterms:modified xsi:type="dcterms:W3CDTF">2024-03-29T22:00:49Z</dcterms:modified>
</cp:coreProperties>
</file>