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5579565B-0F68-4892-A0B1-15ECF6DF309F}" xr6:coauthVersionLast="46" xr6:coauthVersionMax="46" xr10:uidLastSave="{00000000-0000-0000-0000-000000000000}"/>
  <bookViews>
    <workbookView xWindow="-120" yWindow="-120" windowWidth="29040" windowHeight="15840" firstSheet="1" activeTab="1" xr2:uid="{1469028E-4661-4536-A70A-A61A250F83E7}"/>
  </bookViews>
  <sheets>
    <sheet name="REFINING" sheetId="31" state="hidden" r:id="rId1"/>
    <sheet name="Systems" sheetId="9" r:id="rId2"/>
    <sheet name="Map Coords" sheetId="35" r:id="rId3"/>
    <sheet name="Climate Types" sheetId="10" state="hidden" r:id="rId4"/>
    <sheet name="Recipes" sheetId="20" state="hidden" r:id="rId5"/>
    <sheet name="Blueprint Checklist" sheetId="18" r:id="rId6"/>
    <sheet name="PORTALS" sheetId="34" state="hidden" r:id="rId7"/>
    <sheet name="Frigate Fleet" sheetId="7" r:id="rId8"/>
    <sheet name="Frigate Worksheet" sheetId="5" r:id="rId9"/>
    <sheet name="LISTS" sheetId="8" state="hidden" r:id="rId10"/>
    <sheet name="Ships by Systems" sheetId="39" r:id="rId11"/>
    <sheet name="Scrapping Ships" sheetId="21" r:id="rId12"/>
  </sheets>
  <externalReferences>
    <externalReference r:id="rId13"/>
  </externalReferences>
  <definedNames>
    <definedName name="_xlnm._FilterDatabase" localSheetId="7" hidden="1">'Frigate Fleet'!$A$2:$L$37</definedName>
    <definedName name="_xlnm._FilterDatabase" localSheetId="2" hidden="1">'Map Coords'!$B$2:$G$12</definedName>
    <definedName name="_xlnm._FilterDatabase" localSheetId="4" hidden="1">Recipes!$A$1:$I$215</definedName>
    <definedName name="_xlnm._FilterDatabase" localSheetId="11" hidden="1">'Scrapping Ships'!$B$1:$L$250</definedName>
    <definedName name="_xlnm._FilterDatabase" localSheetId="1" hidden="1">Systems!$A$2:$CM$16</definedName>
    <definedName name="BusinessList">LISTS!$K$3:$K$31</definedName>
    <definedName name="EconomyDescriptors">'Climate Types'!$F$3:$F$26</definedName>
    <definedName name="EconomyTable">'Climate Types'!$F$3:$G$26</definedName>
    <definedName name="EconomyTypeTable">LISTS!$K$3:$L$31</definedName>
    <definedName name="FactionList" localSheetId="10">'Ships by Systems'!$O$3:$O$5</definedName>
    <definedName name="FactionList">LISTS!$D$4:$D$6</definedName>
    <definedName name="GlyphList">LISTS!$D$11:$D$26</definedName>
    <definedName name="GuildList">LISTS!$I$4:$I$6</definedName>
    <definedName name="LevelTable">'Frigate Fleet'!$AJ$5:$AK$15</definedName>
    <definedName name="PlanetTypeList" localSheetId="4">'[1]Climate Types'!$A$3:$A$158</definedName>
    <definedName name="PlanetTypeList" localSheetId="0">'[1]Climate Types'!$A$3:$A$158</definedName>
    <definedName name="PlanetTypeList">'Climate Types'!$A$3:$A$164</definedName>
    <definedName name="PlanetTypeTable" localSheetId="4">'[1]Climate Types'!$A$3:$B$158</definedName>
    <definedName name="PlanetTypeTable" localSheetId="0">'[1]Climate Types'!$A$3:$B$158</definedName>
    <definedName name="PlanetTypeTable">'Climate Types'!$A$3:$B$164</definedName>
    <definedName name="PointData" localSheetId="2">'Map Coords'!$B$3:$G$212</definedName>
    <definedName name="ShipTypeList">LISTS!$F$11:$F$15</definedName>
    <definedName name="ShipTypes">'Ships by Systems'!$E$3:$E$7</definedName>
    <definedName name="ShipTypeTable">'Ships by Systems'!$O$3:$S$5</definedName>
    <definedName name="SolarResources">LISTS!$B$4:$B$11</definedName>
    <definedName name="SystemFactions">LISTS!$O$3:$P$502</definedName>
    <definedName name="SystemList">LISTS!$O$3:$O$502</definedName>
    <definedName name="SystemNames">Systems!$FR$3:$FT$58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21" l="1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" i="7"/>
  <c r="G57" i="9"/>
  <c r="G56" i="9"/>
  <c r="H50" i="9"/>
  <c r="G50" i="9"/>
  <c r="H49" i="9"/>
  <c r="G49" i="9"/>
  <c r="G43" i="9"/>
  <c r="G42" i="9"/>
  <c r="G36" i="9"/>
  <c r="G35" i="9"/>
  <c r="G29" i="9"/>
  <c r="EV56" i="9" l="1"/>
  <c r="EM56" i="9"/>
  <c r="ED56" i="9"/>
  <c r="DT56" i="9"/>
  <c r="EV49" i="9"/>
  <c r="EM49" i="9"/>
  <c r="ED49" i="9"/>
  <c r="DT49" i="9"/>
  <c r="EV42" i="9"/>
  <c r="EM42" i="9"/>
  <c r="ED42" i="9"/>
  <c r="DT42" i="9"/>
  <c r="EV35" i="9"/>
  <c r="EM35" i="9"/>
  <c r="ED35" i="9"/>
  <c r="DT35" i="9"/>
  <c r="EV28" i="9"/>
  <c r="EM28" i="9"/>
  <c r="ED28" i="9"/>
  <c r="DT28" i="9"/>
  <c r="EV21" i="9"/>
  <c r="EM21" i="9"/>
  <c r="ED21" i="9"/>
  <c r="DT21" i="9"/>
  <c r="EV14" i="9"/>
  <c r="EM14" i="9"/>
  <c r="ED14" i="9"/>
  <c r="DT14" i="9"/>
  <c r="EV7" i="9"/>
  <c r="EM7" i="9"/>
  <c r="ED7" i="9"/>
  <c r="DT7" i="9"/>
  <c r="DL58" i="9"/>
  <c r="DK58" i="9"/>
  <c r="DJ58" i="9"/>
  <c r="DI58" i="9"/>
  <c r="DH58" i="9"/>
  <c r="DG58" i="9"/>
  <c r="DF58" i="9"/>
  <c r="DE58" i="9"/>
  <c r="DD58" i="9"/>
  <c r="DC58" i="9"/>
  <c r="DB58" i="9"/>
  <c r="DA58" i="9"/>
  <c r="CZ58" i="9"/>
  <c r="CY58" i="9"/>
  <c r="CX58" i="9"/>
  <c r="CW58" i="9"/>
  <c r="CV58" i="9"/>
  <c r="CU58" i="9"/>
  <c r="CT58" i="9"/>
  <c r="CS58" i="9"/>
  <c r="CR58" i="9"/>
  <c r="CQ58" i="9"/>
  <c r="CP58" i="9"/>
  <c r="CO58" i="9"/>
  <c r="CN58" i="9"/>
  <c r="CM58" i="9"/>
  <c r="CL58" i="9"/>
  <c r="CK58" i="9"/>
  <c r="CJ58" i="9"/>
  <c r="CI58" i="9"/>
  <c r="CH58" i="9"/>
  <c r="CG58" i="9"/>
  <c r="CF58" i="9"/>
  <c r="CE58" i="9"/>
  <c r="CD58" i="9"/>
  <c r="CC58" i="9"/>
  <c r="CB58" i="9"/>
  <c r="CA58" i="9"/>
  <c r="BZ58" i="9"/>
  <c r="BY58" i="9"/>
  <c r="BX58" i="9"/>
  <c r="BW58" i="9"/>
  <c r="BV58" i="9"/>
  <c r="BU58" i="9"/>
  <c r="BT58" i="9"/>
  <c r="BS58" i="9"/>
  <c r="BR58" i="9"/>
  <c r="BQ58" i="9"/>
  <c r="BP58" i="9"/>
  <c r="BO58" i="9"/>
  <c r="BN58" i="9"/>
  <c r="BM58" i="9"/>
  <c r="BK58" i="9"/>
  <c r="BJ58" i="9"/>
  <c r="BI58" i="9"/>
  <c r="BH58" i="9"/>
  <c r="BG58" i="9"/>
  <c r="BF58" i="9"/>
  <c r="BE58" i="9"/>
  <c r="BD58" i="9"/>
  <c r="BC58" i="9"/>
  <c r="BB58" i="9"/>
  <c r="BA58" i="9"/>
  <c r="AZ58" i="9"/>
  <c r="AY58" i="9"/>
  <c r="AX58" i="9"/>
  <c r="AW58" i="9"/>
  <c r="AV58" i="9"/>
  <c r="AU58" i="9"/>
  <c r="AT58" i="9"/>
  <c r="AS58" i="9"/>
  <c r="AR58" i="9"/>
  <c r="AQ58" i="9"/>
  <c r="AP58" i="9"/>
  <c r="AO58" i="9"/>
  <c r="AN58" i="9"/>
  <c r="AM58" i="9"/>
  <c r="AL58" i="9"/>
  <c r="AK58" i="9"/>
  <c r="AJ58" i="9"/>
  <c r="AI58" i="9"/>
  <c r="AH58" i="9"/>
  <c r="AG58" i="9"/>
  <c r="AF58" i="9"/>
  <c r="AE58" i="9"/>
  <c r="AD58" i="9"/>
  <c r="AC58" i="9"/>
  <c r="AB58" i="9"/>
  <c r="AA58" i="9"/>
  <c r="Z58" i="9"/>
  <c r="Y58" i="9"/>
  <c r="X58" i="9"/>
  <c r="W58" i="9"/>
  <c r="V58" i="9"/>
  <c r="U58" i="9"/>
  <c r="T58" i="9"/>
  <c r="S58" i="9"/>
  <c r="R58" i="9"/>
  <c r="Q58" i="9"/>
  <c r="O58" i="9" s="1"/>
  <c r="K57" i="9"/>
  <c r="E57" i="9"/>
  <c r="D57" i="9"/>
  <c r="K56" i="9"/>
  <c r="E56" i="9"/>
  <c r="D56" i="9"/>
  <c r="H55" i="9" s="1"/>
  <c r="K55" i="9"/>
  <c r="G55" i="9"/>
  <c r="E55" i="9"/>
  <c r="K54" i="9"/>
  <c r="G54" i="9"/>
  <c r="F54" i="9"/>
  <c r="E54" i="9"/>
  <c r="K53" i="9"/>
  <c r="H53" i="9"/>
  <c r="G53" i="9"/>
  <c r="F53" i="9"/>
  <c r="E53" i="9"/>
  <c r="FY52" i="9"/>
  <c r="FX52" i="9"/>
  <c r="FW52" i="9"/>
  <c r="FT52" i="9"/>
  <c r="FS52" i="9"/>
  <c r="K52" i="9"/>
  <c r="FZ52" i="9" s="1"/>
  <c r="H52" i="9"/>
  <c r="G52" i="9"/>
  <c r="F52" i="9"/>
  <c r="DL51" i="9"/>
  <c r="DK51" i="9"/>
  <c r="DJ51" i="9"/>
  <c r="DI51" i="9"/>
  <c r="DH51" i="9"/>
  <c r="DG51" i="9"/>
  <c r="DF51" i="9"/>
  <c r="DE51" i="9"/>
  <c r="DD51" i="9"/>
  <c r="DC51" i="9"/>
  <c r="DB51" i="9"/>
  <c r="DA51" i="9"/>
  <c r="CZ51" i="9"/>
  <c r="CY51" i="9"/>
  <c r="CX51" i="9"/>
  <c r="CW51" i="9"/>
  <c r="CV51" i="9"/>
  <c r="CU51" i="9"/>
  <c r="CT51" i="9"/>
  <c r="CS51" i="9"/>
  <c r="CR51" i="9"/>
  <c r="CQ51" i="9"/>
  <c r="CP51" i="9"/>
  <c r="CO51" i="9"/>
  <c r="CN51" i="9"/>
  <c r="CM51" i="9"/>
  <c r="CL51" i="9"/>
  <c r="CK51" i="9"/>
  <c r="CJ51" i="9"/>
  <c r="CI51" i="9"/>
  <c r="CH51" i="9"/>
  <c r="CG51" i="9"/>
  <c r="CF51" i="9"/>
  <c r="CE51" i="9"/>
  <c r="CD51" i="9"/>
  <c r="CC51" i="9"/>
  <c r="CB51" i="9"/>
  <c r="CA51" i="9"/>
  <c r="BZ51" i="9"/>
  <c r="BY51" i="9"/>
  <c r="BX51" i="9"/>
  <c r="BW51" i="9"/>
  <c r="BV51" i="9"/>
  <c r="BU51" i="9"/>
  <c r="BT51" i="9"/>
  <c r="BS51" i="9"/>
  <c r="BR51" i="9"/>
  <c r="BQ51" i="9"/>
  <c r="BP51" i="9"/>
  <c r="BO51" i="9"/>
  <c r="BN51" i="9"/>
  <c r="BM51" i="9"/>
  <c r="BK51" i="9"/>
  <c r="BJ51" i="9"/>
  <c r="BI51" i="9"/>
  <c r="BH51" i="9"/>
  <c r="BG51" i="9"/>
  <c r="BF51" i="9"/>
  <c r="BE51" i="9"/>
  <c r="BD51" i="9"/>
  <c r="BC51" i="9"/>
  <c r="BB51" i="9"/>
  <c r="BA51" i="9"/>
  <c r="AZ51" i="9"/>
  <c r="AY51" i="9"/>
  <c r="AX51" i="9"/>
  <c r="AW51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K50" i="9"/>
  <c r="F50" i="9"/>
  <c r="E50" i="9"/>
  <c r="D50" i="9"/>
  <c r="K49" i="9"/>
  <c r="F49" i="9"/>
  <c r="E49" i="9"/>
  <c r="D49" i="9"/>
  <c r="H46" i="9" s="1"/>
  <c r="K48" i="9"/>
  <c r="H48" i="9"/>
  <c r="G48" i="9"/>
  <c r="F48" i="9"/>
  <c r="E48" i="9"/>
  <c r="K47" i="9"/>
  <c r="G47" i="9"/>
  <c r="E47" i="9"/>
  <c r="K46" i="9"/>
  <c r="G46" i="9"/>
  <c r="F46" i="9"/>
  <c r="E46" i="9"/>
  <c r="FY45" i="9"/>
  <c r="FX45" i="9"/>
  <c r="FW45" i="9"/>
  <c r="FT45" i="9"/>
  <c r="FS45" i="9"/>
  <c r="K45" i="9"/>
  <c r="FZ45" i="9" s="1"/>
  <c r="H45" i="9"/>
  <c r="G45" i="9"/>
  <c r="F45" i="9"/>
  <c r="F47" i="9" s="1"/>
  <c r="DL44" i="9"/>
  <c r="DK44" i="9"/>
  <c r="DJ44" i="9"/>
  <c r="DI44" i="9"/>
  <c r="DH44" i="9"/>
  <c r="DG44" i="9"/>
  <c r="DF44" i="9"/>
  <c r="DE44" i="9"/>
  <c r="DD44" i="9"/>
  <c r="DC44" i="9"/>
  <c r="DB44" i="9"/>
  <c r="DA44" i="9"/>
  <c r="CZ44" i="9"/>
  <c r="CY44" i="9"/>
  <c r="CX44" i="9"/>
  <c r="CW44" i="9"/>
  <c r="CV44" i="9"/>
  <c r="CU44" i="9"/>
  <c r="CT44" i="9"/>
  <c r="CS44" i="9"/>
  <c r="CR44" i="9"/>
  <c r="CQ44" i="9"/>
  <c r="CP44" i="9"/>
  <c r="CO44" i="9"/>
  <c r="CN44" i="9"/>
  <c r="CM44" i="9"/>
  <c r="CL44" i="9"/>
  <c r="CK44" i="9"/>
  <c r="CJ44" i="9"/>
  <c r="CI44" i="9"/>
  <c r="CH44" i="9"/>
  <c r="CG44" i="9"/>
  <c r="CF44" i="9"/>
  <c r="CE44" i="9"/>
  <c r="CD44" i="9"/>
  <c r="CC44" i="9"/>
  <c r="CB44" i="9"/>
  <c r="CA44" i="9"/>
  <c r="BZ44" i="9"/>
  <c r="BY44" i="9"/>
  <c r="BX44" i="9"/>
  <c r="BW44" i="9"/>
  <c r="BV44" i="9"/>
  <c r="BU44" i="9"/>
  <c r="BT44" i="9"/>
  <c r="BS44" i="9"/>
  <c r="BR44" i="9"/>
  <c r="BQ44" i="9"/>
  <c r="BP44" i="9"/>
  <c r="BO44" i="9"/>
  <c r="BN44" i="9"/>
  <c r="BM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K43" i="9"/>
  <c r="E43" i="9"/>
  <c r="D43" i="9"/>
  <c r="K42" i="9"/>
  <c r="E42" i="9"/>
  <c r="D42" i="9"/>
  <c r="H41" i="9" s="1"/>
  <c r="K41" i="9"/>
  <c r="G41" i="9"/>
  <c r="E41" i="9"/>
  <c r="K40" i="9"/>
  <c r="G40" i="9"/>
  <c r="E40" i="9"/>
  <c r="K39" i="9"/>
  <c r="G39" i="9"/>
  <c r="E39" i="9"/>
  <c r="FY38" i="9"/>
  <c r="FX38" i="9"/>
  <c r="FW38" i="9"/>
  <c r="FT38" i="9"/>
  <c r="FS38" i="9"/>
  <c r="K38" i="9"/>
  <c r="FZ38" i="9" s="1"/>
  <c r="G38" i="9"/>
  <c r="F38" i="9"/>
  <c r="DL37" i="9"/>
  <c r="DK37" i="9"/>
  <c r="DJ37" i="9"/>
  <c r="DI37" i="9"/>
  <c r="DH37" i="9"/>
  <c r="DG37" i="9"/>
  <c r="DF37" i="9"/>
  <c r="DE37" i="9"/>
  <c r="DD37" i="9"/>
  <c r="DC37" i="9"/>
  <c r="DB37" i="9"/>
  <c r="DA37" i="9"/>
  <c r="CZ37" i="9"/>
  <c r="CY37" i="9"/>
  <c r="CX37" i="9"/>
  <c r="CW37" i="9"/>
  <c r="CV37" i="9"/>
  <c r="CU37" i="9"/>
  <c r="CT37" i="9"/>
  <c r="CS37" i="9"/>
  <c r="CR37" i="9"/>
  <c r="CQ37" i="9"/>
  <c r="CP37" i="9"/>
  <c r="CO37" i="9"/>
  <c r="CN37" i="9"/>
  <c r="CM37" i="9"/>
  <c r="CL37" i="9"/>
  <c r="CK37" i="9"/>
  <c r="CJ37" i="9"/>
  <c r="CI37" i="9"/>
  <c r="CH37" i="9"/>
  <c r="CG37" i="9"/>
  <c r="CF37" i="9"/>
  <c r="CE37" i="9"/>
  <c r="CD37" i="9"/>
  <c r="CC37" i="9"/>
  <c r="CB37" i="9"/>
  <c r="CA37" i="9"/>
  <c r="BZ37" i="9"/>
  <c r="BY37" i="9"/>
  <c r="BX37" i="9"/>
  <c r="BW37" i="9"/>
  <c r="BV37" i="9"/>
  <c r="BU37" i="9"/>
  <c r="BT37" i="9"/>
  <c r="BS37" i="9"/>
  <c r="BR37" i="9"/>
  <c r="BQ37" i="9"/>
  <c r="BP37" i="9"/>
  <c r="BO37" i="9"/>
  <c r="BN37" i="9"/>
  <c r="BM37" i="9"/>
  <c r="BK37" i="9"/>
  <c r="BJ37" i="9"/>
  <c r="BI37" i="9"/>
  <c r="BH37" i="9"/>
  <c r="BG37" i="9"/>
  <c r="BF37" i="9"/>
  <c r="BE37" i="9"/>
  <c r="BD37" i="9"/>
  <c r="BC37" i="9"/>
  <c r="BB37" i="9"/>
  <c r="BA37" i="9"/>
  <c r="AZ37" i="9"/>
  <c r="AY37" i="9"/>
  <c r="AX37" i="9"/>
  <c r="AW37" i="9"/>
  <c r="AV37" i="9"/>
  <c r="AU37" i="9"/>
  <c r="AT37" i="9"/>
  <c r="AS37" i="9"/>
  <c r="AR37" i="9"/>
  <c r="AQ37" i="9"/>
  <c r="AP37" i="9"/>
  <c r="AO37" i="9"/>
  <c r="AN37" i="9"/>
  <c r="AM37" i="9"/>
  <c r="AL37" i="9"/>
  <c r="AK37" i="9"/>
  <c r="AJ37" i="9"/>
  <c r="AI37" i="9"/>
  <c r="AH37" i="9"/>
  <c r="AG37" i="9"/>
  <c r="AF37" i="9"/>
  <c r="AE37" i="9"/>
  <c r="AD37" i="9"/>
  <c r="AC37" i="9"/>
  <c r="AB37" i="9"/>
  <c r="AA37" i="9"/>
  <c r="Z37" i="9"/>
  <c r="Y37" i="9"/>
  <c r="X37" i="9"/>
  <c r="W37" i="9"/>
  <c r="V37" i="9"/>
  <c r="U37" i="9"/>
  <c r="T37" i="9"/>
  <c r="S37" i="9"/>
  <c r="R37" i="9"/>
  <c r="Q37" i="9"/>
  <c r="K36" i="9"/>
  <c r="E36" i="9"/>
  <c r="D36" i="9"/>
  <c r="K35" i="9"/>
  <c r="E35" i="9"/>
  <c r="D35" i="9"/>
  <c r="H34" i="9" s="1"/>
  <c r="K34" i="9"/>
  <c r="G34" i="9"/>
  <c r="E34" i="9"/>
  <c r="K33" i="9"/>
  <c r="G33" i="9"/>
  <c r="E33" i="9"/>
  <c r="K32" i="9"/>
  <c r="G32" i="9"/>
  <c r="F32" i="9"/>
  <c r="E32" i="9"/>
  <c r="FY31" i="9"/>
  <c r="FX31" i="9"/>
  <c r="FW31" i="9"/>
  <c r="FT31" i="9"/>
  <c r="FS31" i="9"/>
  <c r="K31" i="9"/>
  <c r="FZ31" i="9" s="1"/>
  <c r="H31" i="9"/>
  <c r="G31" i="9"/>
  <c r="F31" i="9"/>
  <c r="DL30" i="9"/>
  <c r="DK30" i="9"/>
  <c r="DJ30" i="9"/>
  <c r="DI30" i="9"/>
  <c r="DH30" i="9"/>
  <c r="DG30" i="9"/>
  <c r="DF30" i="9"/>
  <c r="DE30" i="9"/>
  <c r="DD30" i="9"/>
  <c r="DC30" i="9"/>
  <c r="DB30" i="9"/>
  <c r="DA30" i="9"/>
  <c r="CZ30" i="9"/>
  <c r="CY30" i="9"/>
  <c r="CX30" i="9"/>
  <c r="CW30" i="9"/>
  <c r="CV30" i="9"/>
  <c r="CU30" i="9"/>
  <c r="CT30" i="9"/>
  <c r="CS30" i="9"/>
  <c r="CR30" i="9"/>
  <c r="CQ30" i="9"/>
  <c r="CP30" i="9"/>
  <c r="CO30" i="9"/>
  <c r="CN30" i="9"/>
  <c r="CM30" i="9"/>
  <c r="CL30" i="9"/>
  <c r="CK30" i="9"/>
  <c r="CJ30" i="9"/>
  <c r="CI30" i="9"/>
  <c r="CH30" i="9"/>
  <c r="CG30" i="9"/>
  <c r="CF30" i="9"/>
  <c r="CE30" i="9"/>
  <c r="CD30" i="9"/>
  <c r="CC30" i="9"/>
  <c r="CB30" i="9"/>
  <c r="CA30" i="9"/>
  <c r="BZ30" i="9"/>
  <c r="BY30" i="9"/>
  <c r="BX30" i="9"/>
  <c r="BW30" i="9"/>
  <c r="BV30" i="9"/>
  <c r="BU30" i="9"/>
  <c r="BT30" i="9"/>
  <c r="BS30" i="9"/>
  <c r="BR30" i="9"/>
  <c r="BQ30" i="9"/>
  <c r="BP30" i="9"/>
  <c r="BO30" i="9"/>
  <c r="BN30" i="9"/>
  <c r="BM30" i="9"/>
  <c r="BK30" i="9"/>
  <c r="BJ30" i="9"/>
  <c r="BI30" i="9"/>
  <c r="BH30" i="9"/>
  <c r="BG30" i="9"/>
  <c r="BF30" i="9"/>
  <c r="BE30" i="9"/>
  <c r="BD30" i="9"/>
  <c r="BC30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K29" i="9"/>
  <c r="H29" i="9"/>
  <c r="E29" i="9"/>
  <c r="D29" i="9"/>
  <c r="K28" i="9"/>
  <c r="G28" i="9"/>
  <c r="E28" i="9"/>
  <c r="D28" i="9"/>
  <c r="H28" i="9" s="1"/>
  <c r="K27" i="9"/>
  <c r="H27" i="9"/>
  <c r="G27" i="9"/>
  <c r="E27" i="9"/>
  <c r="K26" i="9"/>
  <c r="G26" i="9"/>
  <c r="E26" i="9"/>
  <c r="K25" i="9"/>
  <c r="H25" i="9"/>
  <c r="G25" i="9"/>
  <c r="E25" i="9"/>
  <c r="FY24" i="9"/>
  <c r="FX24" i="9"/>
  <c r="FW24" i="9"/>
  <c r="FT24" i="9"/>
  <c r="FS24" i="9"/>
  <c r="K24" i="9"/>
  <c r="FZ24" i="9" s="1"/>
  <c r="G24" i="9"/>
  <c r="F24" i="9"/>
  <c r="DL23" i="9"/>
  <c r="DK23" i="9"/>
  <c r="DJ23" i="9"/>
  <c r="DI23" i="9"/>
  <c r="DH23" i="9"/>
  <c r="DG23" i="9"/>
  <c r="DF23" i="9"/>
  <c r="DE23" i="9"/>
  <c r="DD23" i="9"/>
  <c r="DC23" i="9"/>
  <c r="DB23" i="9"/>
  <c r="DA23" i="9"/>
  <c r="CZ23" i="9"/>
  <c r="CY23" i="9"/>
  <c r="CX23" i="9"/>
  <c r="CW23" i="9"/>
  <c r="CV23" i="9"/>
  <c r="CU23" i="9"/>
  <c r="CT23" i="9"/>
  <c r="CS23" i="9"/>
  <c r="CR23" i="9"/>
  <c r="CQ23" i="9"/>
  <c r="CP23" i="9"/>
  <c r="CO23" i="9"/>
  <c r="CN23" i="9"/>
  <c r="CM23" i="9"/>
  <c r="CL23" i="9"/>
  <c r="CK23" i="9"/>
  <c r="CJ23" i="9"/>
  <c r="CI23" i="9"/>
  <c r="CH23" i="9"/>
  <c r="CG23" i="9"/>
  <c r="CF23" i="9"/>
  <c r="CE23" i="9"/>
  <c r="CD23" i="9"/>
  <c r="CC23" i="9"/>
  <c r="CB23" i="9"/>
  <c r="CA23" i="9"/>
  <c r="BZ23" i="9"/>
  <c r="BY23" i="9"/>
  <c r="BX23" i="9"/>
  <c r="BW23" i="9"/>
  <c r="BV23" i="9"/>
  <c r="BU23" i="9"/>
  <c r="BT23" i="9"/>
  <c r="BS23" i="9"/>
  <c r="BR23" i="9"/>
  <c r="BQ23" i="9"/>
  <c r="BP23" i="9"/>
  <c r="BO23" i="9"/>
  <c r="BN23" i="9"/>
  <c r="BM23" i="9"/>
  <c r="BK23" i="9"/>
  <c r="BJ23" i="9"/>
  <c r="BI23" i="9"/>
  <c r="BH23" i="9"/>
  <c r="BG23" i="9"/>
  <c r="BF23" i="9"/>
  <c r="BE23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K22" i="9"/>
  <c r="H22" i="9"/>
  <c r="G22" i="9"/>
  <c r="F22" i="9"/>
  <c r="E22" i="9"/>
  <c r="D22" i="9"/>
  <c r="K21" i="9"/>
  <c r="H21" i="9"/>
  <c r="G21" i="9"/>
  <c r="F21" i="9"/>
  <c r="E21" i="9"/>
  <c r="D21" i="9"/>
  <c r="K20" i="9"/>
  <c r="H20" i="9"/>
  <c r="G20" i="9"/>
  <c r="E20" i="9"/>
  <c r="K19" i="9"/>
  <c r="H19" i="9"/>
  <c r="G19" i="9"/>
  <c r="E19" i="9"/>
  <c r="K18" i="9"/>
  <c r="H18" i="9"/>
  <c r="G18" i="9"/>
  <c r="F18" i="9"/>
  <c r="E18" i="9"/>
  <c r="FY17" i="9"/>
  <c r="FX17" i="9"/>
  <c r="FW17" i="9"/>
  <c r="FT17" i="9"/>
  <c r="FS17" i="9"/>
  <c r="K17" i="9"/>
  <c r="FZ17" i="9" s="1"/>
  <c r="H17" i="9"/>
  <c r="G17" i="9"/>
  <c r="F17" i="9"/>
  <c r="CB16" i="9"/>
  <c r="CB9" i="9"/>
  <c r="F34" i="9" l="1"/>
  <c r="F35" i="9"/>
  <c r="H26" i="9"/>
  <c r="H38" i="9"/>
  <c r="F39" i="9"/>
  <c r="F40" i="9" s="1"/>
  <c r="F55" i="9"/>
  <c r="F56" i="9" s="1"/>
  <c r="F19" i="9"/>
  <c r="F20" i="9" s="1"/>
  <c r="D17" i="9" s="1"/>
  <c r="H24" i="9"/>
  <c r="F25" i="9"/>
  <c r="F36" i="9"/>
  <c r="O51" i="9"/>
  <c r="F33" i="9"/>
  <c r="H39" i="9"/>
  <c r="H47" i="9"/>
  <c r="H35" i="9"/>
  <c r="H36" i="9"/>
  <c r="H33" i="9"/>
  <c r="H57" i="9"/>
  <c r="H56" i="9"/>
  <c r="H54" i="9"/>
  <c r="H43" i="9"/>
  <c r="H42" i="9"/>
  <c r="H32" i="9"/>
  <c r="H40" i="9"/>
  <c r="O44" i="9"/>
  <c r="O37" i="9"/>
  <c r="O30" i="9"/>
  <c r="O23" i="9"/>
  <c r="D45" i="9"/>
  <c r="D31" i="9"/>
  <c r="BL9" i="9"/>
  <c r="D15" i="9"/>
  <c r="D8" i="9"/>
  <c r="D14" i="9"/>
  <c r="D7" i="9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BX16" i="9"/>
  <c r="BW16" i="9"/>
  <c r="BW9" i="9"/>
  <c r="BX9" i="9"/>
  <c r="G3" i="9"/>
  <c r="H3" i="21"/>
  <c r="I3" i="21" s="1"/>
  <c r="H4" i="21"/>
  <c r="I4" i="21" s="1"/>
  <c r="H5" i="21"/>
  <c r="I5" i="21" s="1"/>
  <c r="H6" i="21"/>
  <c r="I6" i="21" s="1"/>
  <c r="H7" i="21"/>
  <c r="I7" i="21" s="1"/>
  <c r="H8" i="21"/>
  <c r="I8" i="21" s="1"/>
  <c r="H9" i="21"/>
  <c r="I9" i="21" s="1"/>
  <c r="H10" i="21"/>
  <c r="I10" i="21" s="1"/>
  <c r="H11" i="21"/>
  <c r="H12" i="21"/>
  <c r="H13" i="21"/>
  <c r="I13" i="21" s="1"/>
  <c r="H14" i="21"/>
  <c r="H15" i="21"/>
  <c r="H16" i="21"/>
  <c r="I16" i="21" s="1"/>
  <c r="H17" i="21"/>
  <c r="I17" i="21" s="1"/>
  <c r="H18" i="21"/>
  <c r="H19" i="21"/>
  <c r="H20" i="21"/>
  <c r="H21" i="21"/>
  <c r="H22" i="21"/>
  <c r="H23" i="21"/>
  <c r="H24" i="21"/>
  <c r="I24" i="21" s="1"/>
  <c r="H25" i="21"/>
  <c r="I25" i="21" s="1"/>
  <c r="H26" i="21"/>
  <c r="H27" i="21"/>
  <c r="H28" i="21"/>
  <c r="H29" i="21"/>
  <c r="H30" i="21"/>
  <c r="H31" i="21"/>
  <c r="H32" i="21"/>
  <c r="I32" i="21" s="1"/>
  <c r="H33" i="21"/>
  <c r="I33" i="21" s="1"/>
  <c r="H34" i="21"/>
  <c r="H35" i="21"/>
  <c r="H36" i="21"/>
  <c r="H37" i="21"/>
  <c r="H38" i="21"/>
  <c r="H39" i="21"/>
  <c r="H40" i="21"/>
  <c r="I40" i="21" s="1"/>
  <c r="H41" i="21"/>
  <c r="I41" i="21" s="1"/>
  <c r="H42" i="21"/>
  <c r="H43" i="21"/>
  <c r="H44" i="21"/>
  <c r="H45" i="21"/>
  <c r="H46" i="21"/>
  <c r="H47" i="21"/>
  <c r="H48" i="21"/>
  <c r="I48" i="21" s="1"/>
  <c r="H49" i="21"/>
  <c r="I49" i="21" s="1"/>
  <c r="H50" i="21"/>
  <c r="I50" i="21" s="1"/>
  <c r="H51" i="21"/>
  <c r="H52" i="21"/>
  <c r="H53" i="21"/>
  <c r="I53" i="21" s="1"/>
  <c r="H54" i="21"/>
  <c r="H55" i="21"/>
  <c r="H56" i="21"/>
  <c r="I56" i="21" s="1"/>
  <c r="H57" i="21"/>
  <c r="I57" i="21" s="1"/>
  <c r="H58" i="21"/>
  <c r="H59" i="21"/>
  <c r="H60" i="21"/>
  <c r="H61" i="21"/>
  <c r="I61" i="21" s="1"/>
  <c r="H62" i="21"/>
  <c r="H63" i="21"/>
  <c r="I63" i="21" s="1"/>
  <c r="H64" i="21"/>
  <c r="I64" i="21" s="1"/>
  <c r="H65" i="21"/>
  <c r="I65" i="21" s="1"/>
  <c r="H66" i="21"/>
  <c r="I66" i="21" s="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146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70" i="21"/>
  <c r="H171" i="2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I240" i="21" s="1"/>
  <c r="H241" i="21"/>
  <c r="H242" i="21"/>
  <c r="H243" i="21"/>
  <c r="H244" i="21"/>
  <c r="H245" i="21"/>
  <c r="H246" i="21"/>
  <c r="H247" i="21"/>
  <c r="H248" i="21"/>
  <c r="I248" i="21" s="1"/>
  <c r="H249" i="21"/>
  <c r="H250" i="21"/>
  <c r="I11" i="21"/>
  <c r="I12" i="21"/>
  <c r="I14" i="21"/>
  <c r="I15" i="21"/>
  <c r="I18" i="21"/>
  <c r="I19" i="21"/>
  <c r="I20" i="21"/>
  <c r="I21" i="21"/>
  <c r="I22" i="21"/>
  <c r="I23" i="21"/>
  <c r="I26" i="21"/>
  <c r="I27" i="21"/>
  <c r="I28" i="21"/>
  <c r="I29" i="21"/>
  <c r="I30" i="21"/>
  <c r="I31" i="21"/>
  <c r="I34" i="21"/>
  <c r="I35" i="21"/>
  <c r="I36" i="21"/>
  <c r="I37" i="21"/>
  <c r="I38" i="21"/>
  <c r="I39" i="21"/>
  <c r="I42" i="21"/>
  <c r="I43" i="21"/>
  <c r="I44" i="21"/>
  <c r="I45" i="21"/>
  <c r="I46" i="21"/>
  <c r="I47" i="21"/>
  <c r="I51" i="21"/>
  <c r="I52" i="21"/>
  <c r="I54" i="21"/>
  <c r="I55" i="21"/>
  <c r="I58" i="21"/>
  <c r="I59" i="21"/>
  <c r="I60" i="21"/>
  <c r="I62" i="21"/>
  <c r="I67" i="21"/>
  <c r="I68" i="21"/>
  <c r="I69" i="21"/>
  <c r="I70" i="21"/>
  <c r="I71" i="21"/>
  <c r="I72" i="21"/>
  <c r="I73" i="21"/>
  <c r="I74" i="21"/>
  <c r="I75" i="21"/>
  <c r="I76" i="21"/>
  <c r="I77" i="21"/>
  <c r="I78" i="21"/>
  <c r="I79" i="21"/>
  <c r="I80" i="21"/>
  <c r="I81" i="21"/>
  <c r="I82" i="21"/>
  <c r="I83" i="21"/>
  <c r="I84" i="21"/>
  <c r="I85" i="21"/>
  <c r="I86" i="21"/>
  <c r="I87" i="21"/>
  <c r="I88" i="21"/>
  <c r="I89" i="21"/>
  <c r="I90" i="21"/>
  <c r="I91" i="21"/>
  <c r="I92" i="21"/>
  <c r="I93" i="21"/>
  <c r="I94" i="21"/>
  <c r="I95" i="21"/>
  <c r="I96" i="21"/>
  <c r="I97" i="21"/>
  <c r="I98" i="21"/>
  <c r="I99" i="21"/>
  <c r="I100" i="21"/>
  <c r="I101" i="21"/>
  <c r="I102" i="21"/>
  <c r="I103" i="21"/>
  <c r="I104" i="21"/>
  <c r="I105" i="21"/>
  <c r="I106" i="21"/>
  <c r="I107" i="21"/>
  <c r="I108" i="21"/>
  <c r="I109" i="21"/>
  <c r="I110" i="21"/>
  <c r="I111" i="21"/>
  <c r="I112" i="21"/>
  <c r="I113" i="21"/>
  <c r="I114" i="21"/>
  <c r="I115" i="21"/>
  <c r="I116" i="21"/>
  <c r="I117" i="21"/>
  <c r="I118" i="21"/>
  <c r="I119" i="21"/>
  <c r="I120" i="21"/>
  <c r="I121" i="21"/>
  <c r="I122" i="21"/>
  <c r="I123" i="21"/>
  <c r="I124" i="21"/>
  <c r="I125" i="21"/>
  <c r="I126" i="21"/>
  <c r="I127" i="21"/>
  <c r="I128" i="21"/>
  <c r="I129" i="21"/>
  <c r="I130" i="21"/>
  <c r="I131" i="21"/>
  <c r="I132" i="21"/>
  <c r="I133" i="21"/>
  <c r="I134" i="21"/>
  <c r="I135" i="21"/>
  <c r="I136" i="21"/>
  <c r="I137" i="21"/>
  <c r="I138" i="21"/>
  <c r="I139" i="21"/>
  <c r="I140" i="21"/>
  <c r="I141" i="21"/>
  <c r="I142" i="21"/>
  <c r="I143" i="21"/>
  <c r="I144" i="21"/>
  <c r="I145" i="21"/>
  <c r="I146" i="21"/>
  <c r="I147" i="21"/>
  <c r="I148" i="21"/>
  <c r="I149" i="21"/>
  <c r="I150" i="21"/>
  <c r="I151" i="21"/>
  <c r="I152" i="21"/>
  <c r="I153" i="21"/>
  <c r="I154" i="21"/>
  <c r="I155" i="21"/>
  <c r="I156" i="21"/>
  <c r="I157" i="21"/>
  <c r="I158" i="21"/>
  <c r="I159" i="21"/>
  <c r="I160" i="21"/>
  <c r="I161" i="21"/>
  <c r="I162" i="21"/>
  <c r="I163" i="21"/>
  <c r="I164" i="21"/>
  <c r="I165" i="21"/>
  <c r="I166" i="21"/>
  <c r="I167" i="21"/>
  <c r="I168" i="21"/>
  <c r="I169" i="21"/>
  <c r="I170" i="21"/>
  <c r="I171" i="21"/>
  <c r="I172" i="21"/>
  <c r="I173" i="21"/>
  <c r="I174" i="21"/>
  <c r="I175" i="21"/>
  <c r="I176" i="21"/>
  <c r="I177" i="21"/>
  <c r="I178" i="21"/>
  <c r="I179" i="21"/>
  <c r="I180" i="21"/>
  <c r="I181" i="21"/>
  <c r="I182" i="21"/>
  <c r="I183" i="21"/>
  <c r="I184" i="21"/>
  <c r="I185" i="21"/>
  <c r="I186" i="21"/>
  <c r="I187" i="21"/>
  <c r="I188" i="21"/>
  <c r="I189" i="21"/>
  <c r="I190" i="21"/>
  <c r="I191" i="21"/>
  <c r="I192" i="21"/>
  <c r="I193" i="21"/>
  <c r="I194" i="21"/>
  <c r="I195" i="21"/>
  <c r="I196" i="21"/>
  <c r="I197" i="21"/>
  <c r="I198" i="21"/>
  <c r="I199" i="21"/>
  <c r="I200" i="21"/>
  <c r="I201" i="21"/>
  <c r="I202" i="21"/>
  <c r="I203" i="21"/>
  <c r="I204" i="21"/>
  <c r="I205" i="21"/>
  <c r="I206" i="21"/>
  <c r="I207" i="21"/>
  <c r="I208" i="21"/>
  <c r="I209" i="21"/>
  <c r="I210" i="21"/>
  <c r="I211" i="21"/>
  <c r="I212" i="21"/>
  <c r="I213" i="21"/>
  <c r="I214" i="21"/>
  <c r="I215" i="21"/>
  <c r="I216" i="21"/>
  <c r="I217" i="21"/>
  <c r="I218" i="21"/>
  <c r="I219" i="21"/>
  <c r="I220" i="21"/>
  <c r="I221" i="21"/>
  <c r="I222" i="21"/>
  <c r="I223" i="21"/>
  <c r="I224" i="21"/>
  <c r="I225" i="21"/>
  <c r="I226" i="21"/>
  <c r="I227" i="21"/>
  <c r="I228" i="21"/>
  <c r="I229" i="21"/>
  <c r="I230" i="21"/>
  <c r="I231" i="21"/>
  <c r="I232" i="21"/>
  <c r="I233" i="21"/>
  <c r="I234" i="21"/>
  <c r="I235" i="21"/>
  <c r="I236" i="21"/>
  <c r="I237" i="21"/>
  <c r="I238" i="21"/>
  <c r="I239" i="21"/>
  <c r="I241" i="21"/>
  <c r="I242" i="21"/>
  <c r="I243" i="21"/>
  <c r="I244" i="21"/>
  <c r="I245" i="21"/>
  <c r="I246" i="21"/>
  <c r="I247" i="21"/>
  <c r="I249" i="21"/>
  <c r="I250" i="21"/>
  <c r="U113" i="21"/>
  <c r="U112" i="21"/>
  <c r="U111" i="21"/>
  <c r="U110" i="21"/>
  <c r="U109" i="21"/>
  <c r="U108" i="21"/>
  <c r="U107" i="21"/>
  <c r="U106" i="21"/>
  <c r="U105" i="21"/>
  <c r="U104" i="21"/>
  <c r="U103" i="21"/>
  <c r="U102" i="21"/>
  <c r="U101" i="21"/>
  <c r="U100" i="21"/>
  <c r="U99" i="21"/>
  <c r="U98" i="21"/>
  <c r="U144" i="21"/>
  <c r="U145" i="21"/>
  <c r="U146" i="21"/>
  <c r="U147" i="21"/>
  <c r="U148" i="21"/>
  <c r="U149" i="21"/>
  <c r="U150" i="21"/>
  <c r="U151" i="21"/>
  <c r="U152" i="21"/>
  <c r="U153" i="21"/>
  <c r="U154" i="21"/>
  <c r="U155" i="21"/>
  <c r="U156" i="21"/>
  <c r="U157" i="21"/>
  <c r="U158" i="21"/>
  <c r="U159" i="21"/>
  <c r="U143" i="21"/>
  <c r="U142" i="21"/>
  <c r="U141" i="21"/>
  <c r="U140" i="21"/>
  <c r="U139" i="21"/>
  <c r="U138" i="21"/>
  <c r="U137" i="21"/>
  <c r="U136" i="21"/>
  <c r="U135" i="21"/>
  <c r="U134" i="21"/>
  <c r="U133" i="21"/>
  <c r="U132" i="21"/>
  <c r="U131" i="21"/>
  <c r="U130" i="21"/>
  <c r="U129" i="21"/>
  <c r="U128" i="21"/>
  <c r="U127" i="21"/>
  <c r="U126" i="21"/>
  <c r="U125" i="21"/>
  <c r="U90" i="21"/>
  <c r="U89" i="21"/>
  <c r="U88" i="21"/>
  <c r="U87" i="21"/>
  <c r="U86" i="21"/>
  <c r="U85" i="21"/>
  <c r="U84" i="21"/>
  <c r="U83" i="21"/>
  <c r="U82" i="21"/>
  <c r="U81" i="21"/>
  <c r="U80" i="21"/>
  <c r="U79" i="21"/>
  <c r="U78" i="21"/>
  <c r="U77" i="21"/>
  <c r="U76" i="21"/>
  <c r="U60" i="21"/>
  <c r="U61" i="21"/>
  <c r="U62" i="21"/>
  <c r="U63" i="21"/>
  <c r="U64" i="21"/>
  <c r="U65" i="21"/>
  <c r="U66" i="21"/>
  <c r="U67" i="21"/>
  <c r="U68" i="21"/>
  <c r="U69" i="21"/>
  <c r="U70" i="21"/>
  <c r="U71" i="21"/>
  <c r="U72" i="21"/>
  <c r="U73" i="21"/>
  <c r="U74" i="21"/>
  <c r="U75" i="21"/>
  <c r="U59" i="21"/>
  <c r="U47" i="21"/>
  <c r="U46" i="21"/>
  <c r="U45" i="21"/>
  <c r="U44" i="21"/>
  <c r="U43" i="21"/>
  <c r="U42" i="21"/>
  <c r="U38" i="21"/>
  <c r="U39" i="21"/>
  <c r="U40" i="21"/>
  <c r="U41" i="21"/>
  <c r="U13" i="21"/>
  <c r="U14" i="21"/>
  <c r="U15" i="21"/>
  <c r="U16" i="21"/>
  <c r="U17" i="21"/>
  <c r="U18" i="21"/>
  <c r="U19" i="21"/>
  <c r="U20" i="21"/>
  <c r="U21" i="21"/>
  <c r="U22" i="21"/>
  <c r="U23" i="21"/>
  <c r="U24" i="21"/>
  <c r="U25" i="21"/>
  <c r="U26" i="21"/>
  <c r="U27" i="21"/>
  <c r="U28" i="21"/>
  <c r="U29" i="21"/>
  <c r="U30" i="21"/>
  <c r="U31" i="21"/>
  <c r="U32" i="21"/>
  <c r="U33" i="21"/>
  <c r="U34" i="21"/>
  <c r="U35" i="21"/>
  <c r="U36" i="21"/>
  <c r="U37" i="21"/>
  <c r="U123" i="21"/>
  <c r="U124" i="21"/>
  <c r="U115" i="21"/>
  <c r="U116" i="21"/>
  <c r="U117" i="21"/>
  <c r="U118" i="21"/>
  <c r="U119" i="21"/>
  <c r="U120" i="21"/>
  <c r="U121" i="21"/>
  <c r="U122" i="21"/>
  <c r="U114" i="21"/>
  <c r="U92" i="21"/>
  <c r="U93" i="21"/>
  <c r="U94" i="21"/>
  <c r="U95" i="21"/>
  <c r="U96" i="21"/>
  <c r="U97" i="21"/>
  <c r="U91" i="21"/>
  <c r="U58" i="21"/>
  <c r="U57" i="21"/>
  <c r="U56" i="21"/>
  <c r="U49" i="21"/>
  <c r="U50" i="21"/>
  <c r="U51" i="21"/>
  <c r="U52" i="21"/>
  <c r="U53" i="21"/>
  <c r="U54" i="21"/>
  <c r="U55" i="21"/>
  <c r="U48" i="21"/>
  <c r="U3" i="21"/>
  <c r="U4" i="21"/>
  <c r="U5" i="21"/>
  <c r="U6" i="21"/>
  <c r="U7" i="21"/>
  <c r="U8" i="21"/>
  <c r="U9" i="21"/>
  <c r="U10" i="21"/>
  <c r="U11" i="21"/>
  <c r="U12" i="21"/>
  <c r="U2" i="21"/>
  <c r="E15" i="9"/>
  <c r="E14" i="9"/>
  <c r="E13" i="9"/>
  <c r="E12" i="9"/>
  <c r="E11" i="9"/>
  <c r="E8" i="9"/>
  <c r="E7" i="9"/>
  <c r="E6" i="9"/>
  <c r="E5" i="9"/>
  <c r="E4" i="9"/>
  <c r="G8" i="9"/>
  <c r="G7" i="9"/>
  <c r="G6" i="9"/>
  <c r="G5" i="9"/>
  <c r="G4" i="9"/>
  <c r="H11" i="9"/>
  <c r="H12" i="9"/>
  <c r="H13" i="9"/>
  <c r="H14" i="9"/>
  <c r="H15" i="9"/>
  <c r="G11" i="9"/>
  <c r="G12" i="9"/>
  <c r="G13" i="9"/>
  <c r="G15" i="9"/>
  <c r="G14" i="9"/>
  <c r="H10" i="9"/>
  <c r="G10" i="9"/>
  <c r="F51" i="39"/>
  <c r="F50" i="39"/>
  <c r="F49" i="39"/>
  <c r="F48" i="39"/>
  <c r="F47" i="39"/>
  <c r="B47" i="39"/>
  <c r="B48" i="39" s="1"/>
  <c r="B49" i="39" s="1"/>
  <c r="B50" i="39" s="1"/>
  <c r="B51" i="39" s="1"/>
  <c r="B52" i="39" s="1"/>
  <c r="B53" i="39" s="1"/>
  <c r="B54" i="39" s="1"/>
  <c r="B55" i="39" s="1"/>
  <c r="B56" i="39" s="1"/>
  <c r="B57" i="39" s="1"/>
  <c r="B58" i="39" s="1"/>
  <c r="B59" i="39" s="1"/>
  <c r="B60" i="39" s="1"/>
  <c r="B61" i="39" s="1"/>
  <c r="B62" i="39" s="1"/>
  <c r="B63" i="39" s="1"/>
  <c r="B64" i="39" s="1"/>
  <c r="B65" i="39" s="1"/>
  <c r="B66" i="39" s="1"/>
  <c r="F46" i="39"/>
  <c r="F24" i="39"/>
  <c r="DL16" i="9"/>
  <c r="DK16" i="9"/>
  <c r="DJ16" i="9"/>
  <c r="DI16" i="9"/>
  <c r="DH16" i="9"/>
  <c r="DG16" i="9"/>
  <c r="DF16" i="9"/>
  <c r="DE16" i="9"/>
  <c r="DD16" i="9"/>
  <c r="DC16" i="9"/>
  <c r="DB16" i="9"/>
  <c r="DA16" i="9"/>
  <c r="CZ16" i="9"/>
  <c r="CY16" i="9"/>
  <c r="CX16" i="9"/>
  <c r="CW16" i="9"/>
  <c r="CV16" i="9"/>
  <c r="CU16" i="9"/>
  <c r="CT16" i="9"/>
  <c r="CS16" i="9"/>
  <c r="CR16" i="9"/>
  <c r="CQ16" i="9"/>
  <c r="CP16" i="9"/>
  <c r="CO16" i="9"/>
  <c r="CN16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F57" i="9" l="1"/>
  <c r="D52" i="9"/>
  <c r="F42" i="9"/>
  <c r="F43" i="9" s="1"/>
  <c r="F41" i="9"/>
  <c r="F26" i="9"/>
  <c r="F27" i="9"/>
  <c r="H2" i="21"/>
  <c r="I2" i="21" s="1"/>
  <c r="FW10" i="9"/>
  <c r="FW3" i="9"/>
  <c r="FV3" i="9" s="1"/>
  <c r="FX10" i="9"/>
  <c r="FY10" i="9"/>
  <c r="FY3" i="9"/>
  <c r="FX3" i="9"/>
  <c r="FT10" i="9"/>
  <c r="K15" i="9"/>
  <c r="K14" i="9"/>
  <c r="K13" i="9"/>
  <c r="K12" i="9"/>
  <c r="K11" i="9"/>
  <c r="K10" i="9"/>
  <c r="FZ10" i="9" s="1"/>
  <c r="F10" i="9"/>
  <c r="F11" i="9" s="1"/>
  <c r="F29" i="39"/>
  <c r="F28" i="39"/>
  <c r="F27" i="39"/>
  <c r="F26" i="39"/>
  <c r="F25" i="39"/>
  <c r="F7" i="39"/>
  <c r="F6" i="39"/>
  <c r="F5" i="39"/>
  <c r="F4" i="39"/>
  <c r="F3" i="39"/>
  <c r="F2" i="39"/>
  <c r="FT3" i="9"/>
  <c r="B25" i="39"/>
  <c r="B26" i="39" s="1"/>
  <c r="B27" i="39" s="1"/>
  <c r="B28" i="39" s="1"/>
  <c r="B29" i="39" s="1"/>
  <c r="B30" i="39" s="1"/>
  <c r="B31" i="39" s="1"/>
  <c r="B32" i="39" s="1"/>
  <c r="B33" i="39" s="1"/>
  <c r="B34" i="39" s="1"/>
  <c r="B35" i="39" s="1"/>
  <c r="B36" i="39" s="1"/>
  <c r="B37" i="39" s="1"/>
  <c r="B38" i="39" s="1"/>
  <c r="B39" i="39" s="1"/>
  <c r="B40" i="39" s="1"/>
  <c r="B41" i="39" s="1"/>
  <c r="B42" i="39" s="1"/>
  <c r="B43" i="39" s="1"/>
  <c r="B44" i="39" s="1"/>
  <c r="A23" i="39"/>
  <c r="A45" i="39" s="1"/>
  <c r="B3" i="39"/>
  <c r="B4" i="39" s="1"/>
  <c r="B5" i="39" s="1"/>
  <c r="B6" i="39" s="1"/>
  <c r="B7" i="39" s="1"/>
  <c r="B8" i="39" s="1"/>
  <c r="B9" i="39" s="1"/>
  <c r="B10" i="39" s="1"/>
  <c r="B11" i="39" s="1"/>
  <c r="B12" i="39" s="1"/>
  <c r="B13" i="39" s="1"/>
  <c r="B14" i="39" s="1"/>
  <c r="B15" i="39" s="1"/>
  <c r="B16" i="39" s="1"/>
  <c r="B17" i="39" s="1"/>
  <c r="B18" i="39" s="1"/>
  <c r="B19" i="39" s="1"/>
  <c r="B20" i="39" s="1"/>
  <c r="B21" i="39" s="1"/>
  <c r="B22" i="39" s="1"/>
  <c r="FS10" i="9"/>
  <c r="FR10" i="9" s="1"/>
  <c r="FS3" i="9"/>
  <c r="FR3" i="9" s="1"/>
  <c r="CM16" i="9"/>
  <c r="CL16" i="9"/>
  <c r="CK16" i="9"/>
  <c r="CJ16" i="9"/>
  <c r="CI16" i="9"/>
  <c r="CH16" i="9"/>
  <c r="CG16" i="9"/>
  <c r="CF16" i="9"/>
  <c r="CE16" i="9"/>
  <c r="CD16" i="9"/>
  <c r="CC16" i="9"/>
  <c r="CA16" i="9"/>
  <c r="BZ16" i="9"/>
  <c r="BY16" i="9"/>
  <c r="BV16" i="9"/>
  <c r="BU16" i="9"/>
  <c r="BT16" i="9"/>
  <c r="BS16" i="9"/>
  <c r="BR16" i="9"/>
  <c r="BQ16" i="9"/>
  <c r="BP16" i="9"/>
  <c r="BO16" i="9"/>
  <c r="BN16" i="9"/>
  <c r="BM16" i="9"/>
  <c r="BK16" i="9"/>
  <c r="BJ16" i="9"/>
  <c r="BI16" i="9"/>
  <c r="BH16" i="9"/>
  <c r="BG16" i="9"/>
  <c r="BF16" i="9"/>
  <c r="BE16" i="9"/>
  <c r="BD16" i="9"/>
  <c r="BC16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B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A16" i="9"/>
  <c r="Z16" i="9"/>
  <c r="Y16" i="9"/>
  <c r="X16" i="9"/>
  <c r="W16" i="9"/>
  <c r="V16" i="9"/>
  <c r="U16" i="9"/>
  <c r="T16" i="9"/>
  <c r="S16" i="9"/>
  <c r="R16" i="9"/>
  <c r="Q16" i="9"/>
  <c r="A10" i="9"/>
  <c r="A17" i="9" s="1"/>
  <c r="A24" i="9" s="1"/>
  <c r="K202" i="21"/>
  <c r="K203" i="21"/>
  <c r="K204" i="21"/>
  <c r="K39" i="21"/>
  <c r="K40" i="21"/>
  <c r="K41" i="21"/>
  <c r="A224" i="21"/>
  <c r="K224" i="21"/>
  <c r="A225" i="21"/>
  <c r="K225" i="21"/>
  <c r="A226" i="21"/>
  <c r="K226" i="21"/>
  <c r="A227" i="21"/>
  <c r="K227" i="21"/>
  <c r="A228" i="21"/>
  <c r="K228" i="21"/>
  <c r="A229" i="21"/>
  <c r="K229" i="21"/>
  <c r="A230" i="21"/>
  <c r="K230" i="21"/>
  <c r="A231" i="21"/>
  <c r="K231" i="21"/>
  <c r="A232" i="21"/>
  <c r="K232" i="21"/>
  <c r="A233" i="21"/>
  <c r="K233" i="21"/>
  <c r="A234" i="21"/>
  <c r="K234" i="21"/>
  <c r="A235" i="21"/>
  <c r="K235" i="21"/>
  <c r="A236" i="21"/>
  <c r="K236" i="21"/>
  <c r="A237" i="21"/>
  <c r="K237" i="21"/>
  <c r="A238" i="21"/>
  <c r="K238" i="21"/>
  <c r="A239" i="21"/>
  <c r="K239" i="21"/>
  <c r="A240" i="21"/>
  <c r="K240" i="21"/>
  <c r="A241" i="21"/>
  <c r="K241" i="21"/>
  <c r="A242" i="21"/>
  <c r="K242" i="21"/>
  <c r="A243" i="21"/>
  <c r="K243" i="21"/>
  <c r="A244" i="21"/>
  <c r="K244" i="21"/>
  <c r="A245" i="21"/>
  <c r="K245" i="21"/>
  <c r="A246" i="21"/>
  <c r="K246" i="21"/>
  <c r="A247" i="21"/>
  <c r="K247" i="21"/>
  <c r="A248" i="21"/>
  <c r="K248" i="21"/>
  <c r="A249" i="21"/>
  <c r="K249" i="21"/>
  <c r="A250" i="21"/>
  <c r="K250" i="21"/>
  <c r="D38" i="9" l="1"/>
  <c r="FR17" i="9"/>
  <c r="FR24" i="9"/>
  <c r="FR31" i="9" s="1"/>
  <c r="O16" i="9"/>
  <c r="F28" i="9"/>
  <c r="F29" i="9" s="1"/>
  <c r="A30" i="9"/>
  <c r="B30" i="9" s="1"/>
  <c r="A25" i="9"/>
  <c r="A31" i="9"/>
  <c r="A38" i="9" s="1"/>
  <c r="A23" i="9"/>
  <c r="B23" i="9" s="1"/>
  <c r="A18" i="9"/>
  <c r="F12" i="9"/>
  <c r="F13" i="9" s="1"/>
  <c r="O3" i="8"/>
  <c r="P3" i="8"/>
  <c r="O5" i="8"/>
  <c r="O6" i="8"/>
  <c r="P6" i="8"/>
  <c r="O4" i="8"/>
  <c r="P4" i="8"/>
  <c r="P5" i="8"/>
  <c r="M242" i="21"/>
  <c r="M241" i="21"/>
  <c r="M239" i="21"/>
  <c r="M246" i="21"/>
  <c r="M244" i="21"/>
  <c r="M238" i="21"/>
  <c r="M225" i="21"/>
  <c r="M249" i="21"/>
  <c r="M236" i="21"/>
  <c r="M234" i="21"/>
  <c r="M232" i="21"/>
  <c r="M247" i="21"/>
  <c r="M250" i="21"/>
  <c r="M224" i="21"/>
  <c r="M243" i="21"/>
  <c r="M229" i="21"/>
  <c r="M227" i="21"/>
  <c r="M233" i="21"/>
  <c r="M248" i="21"/>
  <c r="M240" i="21"/>
  <c r="M235" i="21"/>
  <c r="M226" i="21"/>
  <c r="M228" i="21"/>
  <c r="M231" i="21"/>
  <c r="M245" i="21"/>
  <c r="M237" i="21"/>
  <c r="M230" i="21"/>
  <c r="O7" i="8" l="1"/>
  <c r="P7" i="8"/>
  <c r="FR38" i="9"/>
  <c r="C12" i="21"/>
  <c r="C20" i="21"/>
  <c r="C28" i="21"/>
  <c r="C36" i="21"/>
  <c r="C13" i="21"/>
  <c r="C21" i="21"/>
  <c r="C29" i="21"/>
  <c r="C37" i="21"/>
  <c r="C14" i="21"/>
  <c r="C22" i="21"/>
  <c r="C30" i="21"/>
  <c r="C15" i="21"/>
  <c r="C23" i="21"/>
  <c r="C31" i="21"/>
  <c r="C16" i="21"/>
  <c r="C24" i="21"/>
  <c r="C32" i="21"/>
  <c r="C17" i="21"/>
  <c r="C25" i="21"/>
  <c r="C33" i="21"/>
  <c r="C18" i="21"/>
  <c r="C26" i="21"/>
  <c r="C34" i="21"/>
  <c r="F45" i="39"/>
  <c r="C19" i="21"/>
  <c r="C27" i="21"/>
  <c r="C35" i="21"/>
  <c r="F23" i="39"/>
  <c r="D24" i="9"/>
  <c r="A44" i="9"/>
  <c r="B44" i="9" s="1"/>
  <c r="A39" i="9"/>
  <c r="A45" i="9"/>
  <c r="A37" i="9"/>
  <c r="B37" i="9" s="1"/>
  <c r="A32" i="9"/>
  <c r="B25" i="9"/>
  <c r="A26" i="9"/>
  <c r="A19" i="9"/>
  <c r="B18" i="9"/>
  <c r="C3" i="21"/>
  <c r="C11" i="21"/>
  <c r="C2" i="21"/>
  <c r="C4" i="21"/>
  <c r="C5" i="21"/>
  <c r="C6" i="21"/>
  <c r="C7" i="21"/>
  <c r="C8" i="21"/>
  <c r="C9" i="21"/>
  <c r="C10" i="21"/>
  <c r="F1" i="39"/>
  <c r="F14" i="9"/>
  <c r="F15" i="9" s="1"/>
  <c r="K94" i="21"/>
  <c r="K3" i="21"/>
  <c r="K4" i="21"/>
  <c r="K5" i="21"/>
  <c r="K6" i="21"/>
  <c r="K7" i="21"/>
  <c r="K8" i="21"/>
  <c r="K9" i="21"/>
  <c r="K56" i="21"/>
  <c r="K207" i="21"/>
  <c r="K11" i="21"/>
  <c r="K12" i="21"/>
  <c r="K13" i="21"/>
  <c r="K14" i="21"/>
  <c r="K15" i="21"/>
  <c r="K16" i="21"/>
  <c r="K212" i="21"/>
  <c r="K92" i="21"/>
  <c r="K115" i="21"/>
  <c r="K116" i="21"/>
  <c r="K117" i="21"/>
  <c r="K118" i="21"/>
  <c r="K119" i="21"/>
  <c r="K106" i="21"/>
  <c r="K107" i="21"/>
  <c r="K108" i="21"/>
  <c r="K109" i="21"/>
  <c r="K110" i="21"/>
  <c r="K111" i="21"/>
  <c r="K112" i="21"/>
  <c r="K113" i="21"/>
  <c r="K114" i="21"/>
  <c r="K52" i="21"/>
  <c r="K53" i="21"/>
  <c r="K54" i="21"/>
  <c r="K55" i="21"/>
  <c r="K197" i="21"/>
  <c r="K193" i="21"/>
  <c r="K194" i="21"/>
  <c r="K200" i="21"/>
  <c r="K195" i="21"/>
  <c r="K188" i="21"/>
  <c r="K198" i="21"/>
  <c r="K190" i="21"/>
  <c r="K196" i="21"/>
  <c r="K199" i="21"/>
  <c r="K189" i="21"/>
  <c r="K192" i="21"/>
  <c r="K201" i="21"/>
  <c r="K191" i="21"/>
  <c r="G27" i="39" l="1"/>
  <c r="G26" i="39"/>
  <c r="G28" i="39"/>
  <c r="G25" i="39"/>
  <c r="FR45" i="9"/>
  <c r="O8" i="8"/>
  <c r="P8" i="8"/>
  <c r="P9" i="8"/>
  <c r="O9" i="8"/>
  <c r="G49" i="39"/>
  <c r="G50" i="39"/>
  <c r="G48" i="39"/>
  <c r="G47" i="39"/>
  <c r="A46" i="9"/>
  <c r="A51" i="9"/>
  <c r="B51" i="9" s="1"/>
  <c r="A52" i="9"/>
  <c r="A40" i="9"/>
  <c r="B39" i="9"/>
  <c r="A27" i="9"/>
  <c r="B26" i="9"/>
  <c r="FZ25" i="9"/>
  <c r="FY25" i="9"/>
  <c r="FX25" i="9"/>
  <c r="FW25" i="9"/>
  <c r="A33" i="9"/>
  <c r="B32" i="9"/>
  <c r="FZ18" i="9"/>
  <c r="FY18" i="9"/>
  <c r="FX18" i="9"/>
  <c r="FW18" i="9"/>
  <c r="B19" i="9"/>
  <c r="A20" i="9"/>
  <c r="G6" i="39"/>
  <c r="G3" i="39"/>
  <c r="G4" i="39"/>
  <c r="G5" i="39"/>
  <c r="D10" i="9"/>
  <c r="M204" i="21"/>
  <c r="M202" i="21"/>
  <c r="M200" i="21"/>
  <c r="M198" i="21"/>
  <c r="M196" i="21"/>
  <c r="M194" i="21"/>
  <c r="M192" i="21"/>
  <c r="M207" i="21"/>
  <c r="M201" i="21"/>
  <c r="M193" i="21"/>
  <c r="M203" i="21"/>
  <c r="M212" i="21"/>
  <c r="M199" i="21"/>
  <c r="M195" i="21"/>
  <c r="M191" i="21"/>
  <c r="M197" i="21"/>
  <c r="P454" i="8" l="1"/>
  <c r="O447" i="8"/>
  <c r="P222" i="8"/>
  <c r="P498" i="8"/>
  <c r="O386" i="8"/>
  <c r="O61" i="8"/>
  <c r="O284" i="8"/>
  <c r="P457" i="8"/>
  <c r="O303" i="8"/>
  <c r="P469" i="8"/>
  <c r="P394" i="8"/>
  <c r="P459" i="8"/>
  <c r="O89" i="8"/>
  <c r="O390" i="8"/>
  <c r="O66" i="8"/>
  <c r="O199" i="8"/>
  <c r="P111" i="8"/>
  <c r="FR52" i="9"/>
  <c r="O161" i="8" s="1"/>
  <c r="O299" i="8"/>
  <c r="O358" i="8"/>
  <c r="P142" i="8"/>
  <c r="O359" i="8"/>
  <c r="P467" i="8"/>
  <c r="O35" i="8"/>
  <c r="O310" i="8"/>
  <c r="O280" i="8"/>
  <c r="P383" i="8"/>
  <c r="P14" i="8"/>
  <c r="O492" i="8"/>
  <c r="O141" i="8"/>
  <c r="O266" i="8"/>
  <c r="P298" i="8"/>
  <c r="O326" i="8"/>
  <c r="O130" i="8"/>
  <c r="P174" i="8"/>
  <c r="O246" i="8"/>
  <c r="P501" i="8"/>
  <c r="O283" i="8"/>
  <c r="O25" i="8"/>
  <c r="P434" i="8"/>
  <c r="P395" i="8"/>
  <c r="O158" i="8"/>
  <c r="O250" i="8"/>
  <c r="O460" i="8"/>
  <c r="O491" i="8"/>
  <c r="O133" i="8"/>
  <c r="O265" i="8"/>
  <c r="O294" i="8"/>
  <c r="P321" i="8"/>
  <c r="O162" i="8"/>
  <c r="P206" i="8"/>
  <c r="O418" i="8"/>
  <c r="O415" i="8"/>
  <c r="P391" i="8"/>
  <c r="O146" i="8"/>
  <c r="O372" i="8"/>
  <c r="O79" i="8"/>
  <c r="O298" i="8"/>
  <c r="O486" i="8"/>
  <c r="O330" i="8"/>
  <c r="P357" i="8"/>
  <c r="O126" i="8"/>
  <c r="P471" i="8"/>
  <c r="O428" i="8"/>
  <c r="O459" i="8"/>
  <c r="P490" i="8"/>
  <c r="O129" i="8"/>
  <c r="O258" i="8"/>
  <c r="P289" i="8"/>
  <c r="O194" i="8"/>
  <c r="P238" i="8"/>
  <c r="O328" i="8"/>
  <c r="P114" i="8"/>
  <c r="O474" i="8"/>
  <c r="P67" i="8"/>
  <c r="P337" i="8"/>
  <c r="O279" i="8"/>
  <c r="O121" i="8"/>
  <c r="O165" i="8"/>
  <c r="O427" i="8"/>
  <c r="O190" i="8"/>
  <c r="P299" i="8"/>
  <c r="O364" i="8"/>
  <c r="O395" i="8"/>
  <c r="P426" i="8"/>
  <c r="O454" i="8"/>
  <c r="P481" i="8"/>
  <c r="O57" i="8"/>
  <c r="P46" i="8"/>
  <c r="P483" i="8"/>
  <c r="P445" i="8"/>
  <c r="O384" i="8"/>
  <c r="P26" i="8"/>
  <c r="P282" i="8"/>
  <c r="P275" i="8"/>
  <c r="O462" i="8"/>
  <c r="O495" i="8"/>
  <c r="O396" i="8"/>
  <c r="O23" i="8"/>
  <c r="P283" i="8"/>
  <c r="P50" i="8"/>
  <c r="P309" i="8"/>
  <c r="P346" i="8"/>
  <c r="O344" i="8"/>
  <c r="P297" i="8"/>
  <c r="P334" i="8"/>
  <c r="P82" i="8"/>
  <c r="P277" i="8"/>
  <c r="P314" i="8"/>
  <c r="O312" i="8"/>
  <c r="O263" i="8"/>
  <c r="P302" i="8"/>
  <c r="P146" i="8"/>
  <c r="O14" i="8"/>
  <c r="O234" i="8"/>
  <c r="O222" i="8"/>
  <c r="P102" i="8"/>
  <c r="P263" i="8"/>
  <c r="O197" i="8"/>
  <c r="P399" i="8"/>
  <c r="P403" i="8"/>
  <c r="O59" i="8"/>
  <c r="O174" i="8"/>
  <c r="O374" i="8"/>
  <c r="O343" i="8"/>
  <c r="O186" i="8"/>
  <c r="O362" i="8"/>
  <c r="P323" i="8"/>
  <c r="O91" i="8"/>
  <c r="O206" i="8"/>
  <c r="O342" i="8"/>
  <c r="O311" i="8"/>
  <c r="P38" i="8"/>
  <c r="P455" i="8"/>
  <c r="O155" i="8"/>
  <c r="P58" i="8"/>
  <c r="O278" i="8"/>
  <c r="P463" i="8"/>
  <c r="O111" i="8"/>
  <c r="P293" i="8"/>
  <c r="P135" i="8"/>
  <c r="P274" i="8"/>
  <c r="O304" i="8"/>
  <c r="O392" i="8"/>
  <c r="O201" i="8"/>
  <c r="P218" i="8"/>
  <c r="P401" i="8"/>
  <c r="P407" i="8"/>
  <c r="O15" i="8"/>
  <c r="P389" i="8"/>
  <c r="O360" i="8"/>
  <c r="P266" i="8"/>
  <c r="P250" i="8"/>
  <c r="P369" i="8"/>
  <c r="P331" i="8"/>
  <c r="O47" i="8"/>
  <c r="O296" i="8"/>
  <c r="P379" i="8"/>
  <c r="O67" i="8"/>
  <c r="P305" i="8"/>
  <c r="O340" i="8"/>
  <c r="P143" i="8"/>
  <c r="P499" i="8"/>
  <c r="B40" i="9"/>
  <c r="A41" i="9"/>
  <c r="FZ39" i="9"/>
  <c r="FY39" i="9"/>
  <c r="FX39" i="9"/>
  <c r="FW39" i="9"/>
  <c r="A58" i="9"/>
  <c r="B58" i="9" s="1"/>
  <c r="A53" i="9"/>
  <c r="B46" i="9"/>
  <c r="A47" i="9"/>
  <c r="FZ32" i="9"/>
  <c r="FY32" i="9"/>
  <c r="FX32" i="9"/>
  <c r="FW32" i="9"/>
  <c r="B33" i="9"/>
  <c r="A34" i="9"/>
  <c r="FW26" i="9"/>
  <c r="FZ26" i="9"/>
  <c r="FY26" i="9"/>
  <c r="FX26" i="9"/>
  <c r="B27" i="9"/>
  <c r="A28" i="9"/>
  <c r="FW19" i="9"/>
  <c r="FY19" i="9"/>
  <c r="FX19" i="9"/>
  <c r="FZ19" i="9"/>
  <c r="A21" i="9"/>
  <c r="B20" i="9"/>
  <c r="A3" i="7"/>
  <c r="P489" i="8" l="1"/>
  <c r="P385" i="8"/>
  <c r="P325" i="8"/>
  <c r="P110" i="8"/>
  <c r="P42" i="8"/>
  <c r="P190" i="8"/>
  <c r="O422" i="8"/>
  <c r="O235" i="8"/>
  <c r="O38" i="8"/>
  <c r="P494" i="8"/>
  <c r="P199" i="8"/>
  <c r="P243" i="8"/>
  <c r="P414" i="8"/>
  <c r="P319" i="8"/>
  <c r="P402" i="8"/>
  <c r="O52" i="8"/>
  <c r="O479" i="8"/>
  <c r="P330" i="8"/>
  <c r="O403" i="8"/>
  <c r="P417" i="8"/>
  <c r="P485" i="8"/>
  <c r="P446" i="8"/>
  <c r="O363" i="8"/>
  <c r="O102" i="8"/>
  <c r="O270" i="8"/>
  <c r="P491" i="8"/>
  <c r="O33" i="8"/>
  <c r="P421" i="8"/>
  <c r="O496" i="8"/>
  <c r="O135" i="8"/>
  <c r="P307" i="8"/>
  <c r="P422" i="8"/>
  <c r="P366" i="8"/>
  <c r="O458" i="8"/>
  <c r="P390" i="8"/>
  <c r="O332" i="8"/>
  <c r="O271" i="8"/>
  <c r="P431" i="8"/>
  <c r="O13" i="8"/>
  <c r="P477" i="8"/>
  <c r="P230" i="8"/>
  <c r="P466" i="8"/>
  <c r="P327" i="8"/>
  <c r="O383" i="8"/>
  <c r="P423" i="8"/>
  <c r="P329" i="8"/>
  <c r="O267" i="8"/>
  <c r="O238" i="8"/>
  <c r="P362" i="8"/>
  <c r="P458" i="8"/>
  <c r="P279" i="8"/>
  <c r="O137" i="8"/>
  <c r="O157" i="8"/>
  <c r="O347" i="8"/>
  <c r="O442" i="8"/>
  <c r="O272" i="8"/>
  <c r="O463" i="8"/>
  <c r="O167" i="8"/>
  <c r="O37" i="8"/>
  <c r="P358" i="8"/>
  <c r="O237" i="8"/>
  <c r="O376" i="8"/>
  <c r="P351" i="8"/>
  <c r="O217" i="8"/>
  <c r="O331" i="8"/>
  <c r="P270" i="8"/>
  <c r="P78" i="8"/>
  <c r="P10" i="8"/>
  <c r="P347" i="8"/>
  <c r="O282" i="8"/>
  <c r="P413" i="8"/>
  <c r="O193" i="8"/>
  <c r="O430" i="8"/>
  <c r="O254" i="8"/>
  <c r="O482" i="8"/>
  <c r="P475" i="8"/>
  <c r="O467" i="8"/>
  <c r="O348" i="8"/>
  <c r="P286" i="8"/>
  <c r="O251" i="8"/>
  <c r="P342" i="8"/>
  <c r="P86" i="8"/>
  <c r="P127" i="8"/>
  <c r="O196" i="8"/>
  <c r="P184" i="8"/>
  <c r="P173" i="8"/>
  <c r="O341" i="8"/>
  <c r="P368" i="8"/>
  <c r="P281" i="8"/>
  <c r="P308" i="8"/>
  <c r="P377" i="8"/>
  <c r="O151" i="8"/>
  <c r="O72" i="8"/>
  <c r="P60" i="8"/>
  <c r="P49" i="8"/>
  <c r="O465" i="8"/>
  <c r="P492" i="8"/>
  <c r="P296" i="8"/>
  <c r="O409" i="8"/>
  <c r="O466" i="8"/>
  <c r="O31" i="8"/>
  <c r="O40" i="8"/>
  <c r="P32" i="8"/>
  <c r="P21" i="8"/>
  <c r="O493" i="8"/>
  <c r="O149" i="8"/>
  <c r="P354" i="8"/>
  <c r="P404" i="8"/>
  <c r="P473" i="8"/>
  <c r="O171" i="8"/>
  <c r="O80" i="8"/>
  <c r="P100" i="8"/>
  <c r="P89" i="8"/>
  <c r="O425" i="8"/>
  <c r="P452" i="8"/>
  <c r="O65" i="8"/>
  <c r="P479" i="8"/>
  <c r="P333" i="8"/>
  <c r="O179" i="8"/>
  <c r="O84" i="8"/>
  <c r="P72" i="8"/>
  <c r="P61" i="8"/>
  <c r="O453" i="8"/>
  <c r="P480" i="8"/>
  <c r="O49" i="8"/>
  <c r="P233" i="8"/>
  <c r="P251" i="8"/>
  <c r="P138" i="8"/>
  <c r="P159" i="8"/>
  <c r="O216" i="8"/>
  <c r="P204" i="8"/>
  <c r="P193" i="8"/>
  <c r="O321" i="8"/>
  <c r="P348" i="8"/>
  <c r="P179" i="8"/>
  <c r="O388" i="8"/>
  <c r="O42" i="8"/>
  <c r="P19" i="8"/>
  <c r="O124" i="8"/>
  <c r="O103" i="8"/>
  <c r="P415" i="8"/>
  <c r="O245" i="8"/>
  <c r="O97" i="8"/>
  <c r="O498" i="8"/>
  <c r="P170" i="8"/>
  <c r="P183" i="8"/>
  <c r="O228" i="8"/>
  <c r="P216" i="8"/>
  <c r="P205" i="8"/>
  <c r="O309" i="8"/>
  <c r="P336" i="8"/>
  <c r="P246" i="8"/>
  <c r="O292" i="8"/>
  <c r="O231" i="8"/>
  <c r="O211" i="8"/>
  <c r="O104" i="8"/>
  <c r="P92" i="8"/>
  <c r="P81" i="8"/>
  <c r="O433" i="8"/>
  <c r="P460" i="8"/>
  <c r="O356" i="8"/>
  <c r="P468" i="8"/>
  <c r="O338" i="8"/>
  <c r="O95" i="8"/>
  <c r="O76" i="8"/>
  <c r="P64" i="8"/>
  <c r="P53" i="8"/>
  <c r="O461" i="8"/>
  <c r="P488" i="8"/>
  <c r="O182" i="8"/>
  <c r="O484" i="8"/>
  <c r="P345" i="8"/>
  <c r="O219" i="8"/>
  <c r="O112" i="8"/>
  <c r="P132" i="8"/>
  <c r="P121" i="8"/>
  <c r="O393" i="8"/>
  <c r="P420" i="8"/>
  <c r="P75" i="8"/>
  <c r="O452" i="8"/>
  <c r="O10" i="8"/>
  <c r="O223" i="8"/>
  <c r="O116" i="8"/>
  <c r="P104" i="8"/>
  <c r="P93" i="8"/>
  <c r="O421" i="8"/>
  <c r="P448" i="8"/>
  <c r="O17" i="8"/>
  <c r="O313" i="8"/>
  <c r="O414" i="8"/>
  <c r="P226" i="8"/>
  <c r="P215" i="8"/>
  <c r="O248" i="8"/>
  <c r="P236" i="8"/>
  <c r="P225" i="8"/>
  <c r="O289" i="8"/>
  <c r="P316" i="8"/>
  <c r="O192" i="8"/>
  <c r="O451" i="8"/>
  <c r="O170" i="8"/>
  <c r="P63" i="8"/>
  <c r="O156" i="8"/>
  <c r="O499" i="8"/>
  <c r="P94" i="8"/>
  <c r="P227" i="8"/>
  <c r="O45" i="8"/>
  <c r="P486" i="8"/>
  <c r="O370" i="8"/>
  <c r="O11" i="8"/>
  <c r="P231" i="8"/>
  <c r="O260" i="8"/>
  <c r="P248" i="8"/>
  <c r="P237" i="8"/>
  <c r="O277" i="8"/>
  <c r="P304" i="8"/>
  <c r="P123" i="8"/>
  <c r="O355" i="8"/>
  <c r="O86" i="8"/>
  <c r="P31" i="8"/>
  <c r="O136" i="8"/>
  <c r="P124" i="8"/>
  <c r="P113" i="8"/>
  <c r="O401" i="8"/>
  <c r="P428" i="8"/>
  <c r="O243" i="8"/>
  <c r="O209" i="8"/>
  <c r="P493" i="8"/>
  <c r="O159" i="8"/>
  <c r="O108" i="8"/>
  <c r="P96" i="8"/>
  <c r="P85" i="8"/>
  <c r="O429" i="8"/>
  <c r="P456" i="8"/>
  <c r="O191" i="8"/>
  <c r="O77" i="8"/>
  <c r="O118" i="8"/>
  <c r="P51" i="8"/>
  <c r="O144" i="8"/>
  <c r="P164" i="8"/>
  <c r="P153" i="8"/>
  <c r="O361" i="8"/>
  <c r="P388" i="8"/>
  <c r="O128" i="8"/>
  <c r="O253" i="8"/>
  <c r="O138" i="8"/>
  <c r="P55" i="8"/>
  <c r="O148" i="8"/>
  <c r="P136" i="8"/>
  <c r="P125" i="8"/>
  <c r="O389" i="8"/>
  <c r="P416" i="8"/>
  <c r="O382" i="8"/>
  <c r="P340" i="8"/>
  <c r="O286" i="8"/>
  <c r="O55" i="8"/>
  <c r="O16" i="8"/>
  <c r="P12" i="8"/>
  <c r="P268" i="8"/>
  <c r="P257" i="8"/>
  <c r="O249" i="8"/>
  <c r="P284" i="8"/>
  <c r="P148" i="8"/>
  <c r="P374" i="8"/>
  <c r="P66" i="8"/>
  <c r="P119" i="8"/>
  <c r="P15" i="8"/>
  <c r="O468" i="8"/>
  <c r="O50" i="8"/>
  <c r="O195" i="8"/>
  <c r="O480" i="8"/>
  <c r="O455" i="8"/>
  <c r="O189" i="8"/>
  <c r="O83" i="8"/>
  <c r="O32" i="8"/>
  <c r="P24" i="8"/>
  <c r="P13" i="8"/>
  <c r="O501" i="8"/>
  <c r="O213" i="8"/>
  <c r="P272" i="8"/>
  <c r="O160" i="8"/>
  <c r="P450" i="8"/>
  <c r="O214" i="8"/>
  <c r="P87" i="8"/>
  <c r="O168" i="8"/>
  <c r="P156" i="8"/>
  <c r="P145" i="8"/>
  <c r="O369" i="8"/>
  <c r="P396" i="8"/>
  <c r="O75" i="8"/>
  <c r="P411" i="8"/>
  <c r="P365" i="8"/>
  <c r="O215" i="8"/>
  <c r="O140" i="8"/>
  <c r="P128" i="8"/>
  <c r="P117" i="8"/>
  <c r="O397" i="8"/>
  <c r="P424" i="8"/>
  <c r="O64" i="8"/>
  <c r="O291" i="8"/>
  <c r="P22" i="8"/>
  <c r="P95" i="8"/>
  <c r="O176" i="8"/>
  <c r="P196" i="8"/>
  <c r="P185" i="8"/>
  <c r="O329" i="8"/>
  <c r="P356" i="8"/>
  <c r="P84" i="8"/>
  <c r="P406" i="8"/>
  <c r="P34" i="8"/>
  <c r="P107" i="8"/>
  <c r="O180" i="8"/>
  <c r="P168" i="8"/>
  <c r="P157" i="8"/>
  <c r="O357" i="8"/>
  <c r="P384" i="8"/>
  <c r="P74" i="8"/>
  <c r="P441" i="8"/>
  <c r="O119" i="8"/>
  <c r="O56" i="8"/>
  <c r="P44" i="8"/>
  <c r="P33" i="8"/>
  <c r="O481" i="8"/>
  <c r="O53" i="8"/>
  <c r="O239" i="8"/>
  <c r="P367" i="8"/>
  <c r="P433" i="8"/>
  <c r="P186" i="8"/>
  <c r="P287" i="8"/>
  <c r="O424" i="8"/>
  <c r="P397" i="8"/>
  <c r="O147" i="8"/>
  <c r="O68" i="8"/>
  <c r="P56" i="8"/>
  <c r="P45" i="8"/>
  <c r="O469" i="8"/>
  <c r="P496" i="8"/>
  <c r="O177" i="8"/>
  <c r="P116" i="8"/>
  <c r="P322" i="8"/>
  <c r="P98" i="8"/>
  <c r="P139" i="8"/>
  <c r="O200" i="8"/>
  <c r="P188" i="8"/>
  <c r="P177" i="8"/>
  <c r="O337" i="8"/>
  <c r="P364" i="8"/>
  <c r="O28" i="8"/>
  <c r="P254" i="8"/>
  <c r="O153" i="8"/>
  <c r="P43" i="8"/>
  <c r="O172" i="8"/>
  <c r="P160" i="8"/>
  <c r="P149" i="8"/>
  <c r="O365" i="8"/>
  <c r="P392" i="8"/>
  <c r="P20" i="8"/>
  <c r="P418" i="8"/>
  <c r="P118" i="8"/>
  <c r="P151" i="8"/>
  <c r="O208" i="8"/>
  <c r="P228" i="8"/>
  <c r="P217" i="8"/>
  <c r="O297" i="8"/>
  <c r="P324" i="8"/>
  <c r="P41" i="8"/>
  <c r="P278" i="8"/>
  <c r="P130" i="8"/>
  <c r="P155" i="8"/>
  <c r="O212" i="8"/>
  <c r="P200" i="8"/>
  <c r="P189" i="8"/>
  <c r="O325" i="8"/>
  <c r="P352" i="8"/>
  <c r="P23" i="8"/>
  <c r="O420" i="8"/>
  <c r="P313" i="8"/>
  <c r="O183" i="8"/>
  <c r="O88" i="8"/>
  <c r="P76" i="8"/>
  <c r="P65" i="8"/>
  <c r="O449" i="8"/>
  <c r="P476" i="8"/>
  <c r="P280" i="8"/>
  <c r="O441" i="8"/>
  <c r="O402" i="8"/>
  <c r="P234" i="8"/>
  <c r="P219" i="8"/>
  <c r="O252" i="8"/>
  <c r="O154" i="8"/>
  <c r="O375" i="8"/>
  <c r="O406" i="8"/>
  <c r="O142" i="8"/>
  <c r="O27" i="8"/>
  <c r="O324" i="8"/>
  <c r="P269" i="8"/>
  <c r="O203" i="8"/>
  <c r="O100" i="8"/>
  <c r="P88" i="8"/>
  <c r="P77" i="8"/>
  <c r="O437" i="8"/>
  <c r="P464" i="8"/>
  <c r="O145" i="8"/>
  <c r="P73" i="8"/>
  <c r="O478" i="8"/>
  <c r="P182" i="8"/>
  <c r="P187" i="8"/>
  <c r="O232" i="8"/>
  <c r="P220" i="8"/>
  <c r="P209" i="8"/>
  <c r="O305" i="8"/>
  <c r="P332" i="8"/>
  <c r="O256" i="8"/>
  <c r="O323" i="8"/>
  <c r="O106" i="8"/>
  <c r="P91" i="8"/>
  <c r="O204" i="8"/>
  <c r="P192" i="8"/>
  <c r="P181" i="8"/>
  <c r="O333" i="8"/>
  <c r="P360" i="8"/>
  <c r="P244" i="8"/>
  <c r="P290" i="8"/>
  <c r="P202" i="8"/>
  <c r="P203" i="8"/>
  <c r="O240" i="8"/>
  <c r="P260" i="8"/>
  <c r="P249" i="8"/>
  <c r="P262" i="8"/>
  <c r="P292" i="8"/>
  <c r="P265" i="8"/>
  <c r="O434" i="8"/>
  <c r="P214" i="8"/>
  <c r="P211" i="8"/>
  <c r="O244" i="8"/>
  <c r="P232" i="8"/>
  <c r="P221" i="8"/>
  <c r="O293" i="8"/>
  <c r="P320" i="8"/>
  <c r="O96" i="8"/>
  <c r="O483" i="8"/>
  <c r="O22" i="8"/>
  <c r="P11" i="8"/>
  <c r="O120" i="8"/>
  <c r="P108" i="8"/>
  <c r="P97" i="8"/>
  <c r="O417" i="8"/>
  <c r="P444" i="8"/>
  <c r="P355" i="8"/>
  <c r="P500" i="8"/>
  <c r="O274" i="8"/>
  <c r="O63" i="8"/>
  <c r="O24" i="8"/>
  <c r="P16" i="8"/>
  <c r="P378" i="8"/>
  <c r="P341" i="8"/>
  <c r="P18" i="8"/>
  <c r="O387" i="8"/>
  <c r="O74" i="8"/>
  <c r="P27" i="8"/>
  <c r="O132" i="8"/>
  <c r="P120" i="8"/>
  <c r="P109" i="8"/>
  <c r="O405" i="8"/>
  <c r="P432" i="8"/>
  <c r="O262" i="8"/>
  <c r="O473" i="8"/>
  <c r="O350" i="8"/>
  <c r="O19" i="8"/>
  <c r="P235" i="8"/>
  <c r="O264" i="8"/>
  <c r="P252" i="8"/>
  <c r="P241" i="8"/>
  <c r="O273" i="8"/>
  <c r="P300" i="8"/>
  <c r="P180" i="8"/>
  <c r="P438" i="8"/>
  <c r="P106" i="8"/>
  <c r="P147" i="8"/>
  <c r="O236" i="8"/>
  <c r="P224" i="8"/>
  <c r="P213" i="8"/>
  <c r="O301" i="8"/>
  <c r="P328" i="8"/>
  <c r="P201" i="8"/>
  <c r="O446" i="8"/>
  <c r="O43" i="8"/>
  <c r="P36" i="8"/>
  <c r="P25" i="8"/>
  <c r="O489" i="8"/>
  <c r="O117" i="8"/>
  <c r="O255" i="8"/>
  <c r="O281" i="8"/>
  <c r="O306" i="8"/>
  <c r="O51" i="8"/>
  <c r="O12" i="8"/>
  <c r="P264" i="8"/>
  <c r="P253" i="8"/>
  <c r="P255" i="8"/>
  <c r="P288" i="8"/>
  <c r="P52" i="8"/>
  <c r="O69" i="8"/>
  <c r="O150" i="8"/>
  <c r="P59" i="8"/>
  <c r="O152" i="8"/>
  <c r="P140" i="8"/>
  <c r="P129" i="8"/>
  <c r="O385" i="8"/>
  <c r="P412" i="8"/>
  <c r="P409" i="8"/>
  <c r="P276" i="8"/>
  <c r="P429" i="8"/>
  <c r="O127" i="8"/>
  <c r="P443" i="8"/>
  <c r="O114" i="8"/>
  <c r="O94" i="8"/>
  <c r="P83" i="8"/>
  <c r="O29" i="8"/>
  <c r="P137" i="8"/>
  <c r="O113" i="8"/>
  <c r="O457" i="8"/>
  <c r="P40" i="8"/>
  <c r="P54" i="8"/>
  <c r="P105" i="8"/>
  <c r="O92" i="8"/>
  <c r="P208" i="8"/>
  <c r="P229" i="8"/>
  <c r="O285" i="8"/>
  <c r="P312" i="8"/>
  <c r="P169" i="8"/>
  <c r="O336" i="8"/>
  <c r="P306" i="8"/>
  <c r="P103" i="8"/>
  <c r="O380" i="8"/>
  <c r="P318" i="8"/>
  <c r="O290" i="8"/>
  <c r="O368" i="8"/>
  <c r="P338" i="8"/>
  <c r="P71" i="8"/>
  <c r="O412" i="8"/>
  <c r="P350" i="8"/>
  <c r="O322" i="8"/>
  <c r="P359" i="8"/>
  <c r="O339" i="8"/>
  <c r="O210" i="8"/>
  <c r="P131" i="8"/>
  <c r="O320" i="8"/>
  <c r="O295" i="8"/>
  <c r="O308" i="8"/>
  <c r="P303" i="8"/>
  <c r="O419" i="8"/>
  <c r="P144" i="8"/>
  <c r="O408" i="8"/>
  <c r="O440" i="8"/>
  <c r="O398" i="8"/>
  <c r="O371" i="8"/>
  <c r="P35" i="8"/>
  <c r="P47" i="8"/>
  <c r="O302" i="8"/>
  <c r="O164" i="8"/>
  <c r="O87" i="8"/>
  <c r="P310" i="8"/>
  <c r="O345" i="8"/>
  <c r="P484" i="8"/>
  <c r="P29" i="8"/>
  <c r="P115" i="8"/>
  <c r="P435" i="8"/>
  <c r="O188" i="8"/>
  <c r="P240" i="8"/>
  <c r="P261" i="8"/>
  <c r="O241" i="8"/>
  <c r="O229" i="8"/>
  <c r="O377" i="8"/>
  <c r="P487" i="8"/>
  <c r="O275" i="8"/>
  <c r="O71" i="8"/>
  <c r="P495" i="8"/>
  <c r="O287" i="8"/>
  <c r="P258" i="8"/>
  <c r="P271" i="8"/>
  <c r="O307" i="8"/>
  <c r="O39" i="8"/>
  <c r="P291" i="8"/>
  <c r="O319" i="8"/>
  <c r="P294" i="8"/>
  <c r="P273" i="8"/>
  <c r="P68" i="8"/>
  <c r="P376" i="8"/>
  <c r="O198" i="8"/>
  <c r="P382" i="8"/>
  <c r="O178" i="8"/>
  <c r="O416" i="8"/>
  <c r="O436" i="8"/>
  <c r="O169" i="8"/>
  <c r="P152" i="8"/>
  <c r="O36" i="8"/>
  <c r="P194" i="8"/>
  <c r="O318" i="8"/>
  <c r="O81" i="8"/>
  <c r="O485" i="8"/>
  <c r="O184" i="8"/>
  <c r="O221" i="8"/>
  <c r="O220" i="8"/>
  <c r="P37" i="8"/>
  <c r="O477" i="8"/>
  <c r="O21" i="8"/>
  <c r="P482" i="8"/>
  <c r="P436" i="8"/>
  <c r="P239" i="8"/>
  <c r="O205" i="8"/>
  <c r="P62" i="8"/>
  <c r="P195" i="8"/>
  <c r="O247" i="8"/>
  <c r="O101" i="8"/>
  <c r="P207" i="8"/>
  <c r="O276" i="8"/>
  <c r="P30" i="8"/>
  <c r="P163" i="8"/>
  <c r="O288" i="8"/>
  <c r="O259" i="8"/>
  <c r="O257" i="8"/>
  <c r="O143" i="8"/>
  <c r="P371" i="8"/>
  <c r="O218" i="8"/>
  <c r="P90" i="8"/>
  <c r="P343" i="8"/>
  <c r="P387" i="8"/>
  <c r="P79" i="8"/>
  <c r="O48" i="8"/>
  <c r="O224" i="8"/>
  <c r="P430" i="8"/>
  <c r="O431" i="8"/>
  <c r="P99" i="8"/>
  <c r="O391" i="8"/>
  <c r="O82" i="8"/>
  <c r="O379" i="8"/>
  <c r="P141" i="8"/>
  <c r="P28" i="8"/>
  <c r="P191" i="8"/>
  <c r="O107" i="8"/>
  <c r="P372" i="8"/>
  <c r="O85" i="8"/>
  <c r="P172" i="8"/>
  <c r="P301" i="8"/>
  <c r="P48" i="8"/>
  <c r="P69" i="8"/>
  <c r="O445" i="8"/>
  <c r="P472" i="8"/>
  <c r="O54" i="8"/>
  <c r="O30" i="8"/>
  <c r="O207" i="8"/>
  <c r="O500" i="8"/>
  <c r="O18" i="8"/>
  <c r="O163" i="8"/>
  <c r="P439" i="8"/>
  <c r="O487" i="8"/>
  <c r="O175" i="8"/>
  <c r="P295" i="8"/>
  <c r="O185" i="8"/>
  <c r="O131" i="8"/>
  <c r="O73" i="8"/>
  <c r="O109" i="8"/>
  <c r="O125" i="8"/>
  <c r="P134" i="8"/>
  <c r="P502" i="8"/>
  <c r="O502" i="8"/>
  <c r="O46" i="8"/>
  <c r="P178" i="8"/>
  <c r="P311" i="8"/>
  <c r="P381" i="8"/>
  <c r="P245" i="8"/>
  <c r="P171" i="8"/>
  <c r="P361" i="8"/>
  <c r="P405" i="8"/>
  <c r="O354" i="8"/>
  <c r="O352" i="8"/>
  <c r="O227" i="8"/>
  <c r="O314" i="8"/>
  <c r="O373" i="8"/>
  <c r="P17" i="8"/>
  <c r="O268" i="8"/>
  <c r="P461" i="8"/>
  <c r="P247" i="8"/>
  <c r="P161" i="8"/>
  <c r="P150" i="8"/>
  <c r="P80" i="8"/>
  <c r="P101" i="8"/>
  <c r="O413" i="8"/>
  <c r="P440" i="8"/>
  <c r="O139" i="8"/>
  <c r="P453" i="8"/>
  <c r="P198" i="8"/>
  <c r="P451" i="8"/>
  <c r="P465" i="8"/>
  <c r="P154" i="8"/>
  <c r="P363" i="8"/>
  <c r="O456" i="8"/>
  <c r="P166" i="8"/>
  <c r="O41" i="8"/>
  <c r="P497" i="8"/>
  <c r="P122" i="8"/>
  <c r="P259" i="8"/>
  <c r="O488" i="8"/>
  <c r="O490" i="8"/>
  <c r="O58" i="8"/>
  <c r="O471" i="8"/>
  <c r="P474" i="8"/>
  <c r="P437" i="8"/>
  <c r="O134" i="8"/>
  <c r="O472" i="8"/>
  <c r="O410" i="8"/>
  <c r="O423" i="8"/>
  <c r="P380" i="8"/>
  <c r="P398" i="8"/>
  <c r="P393" i="8"/>
  <c r="P339" i="8"/>
  <c r="O327" i="8"/>
  <c r="O448" i="8"/>
  <c r="P285" i="8"/>
  <c r="P400" i="8"/>
  <c r="O497" i="8"/>
  <c r="P256" i="8"/>
  <c r="O44" i="8"/>
  <c r="O115" i="8"/>
  <c r="O353" i="8"/>
  <c r="O187" i="8"/>
  <c r="P112" i="8"/>
  <c r="P133" i="8"/>
  <c r="O381" i="8"/>
  <c r="P408" i="8"/>
  <c r="P223" i="8"/>
  <c r="O426" i="8"/>
  <c r="O122" i="8"/>
  <c r="O407" i="8"/>
  <c r="O438" i="8"/>
  <c r="O110" i="8"/>
  <c r="P242" i="8"/>
  <c r="P447" i="8"/>
  <c r="O90" i="8"/>
  <c r="O439" i="8"/>
  <c r="O470" i="8"/>
  <c r="O78" i="8"/>
  <c r="P210" i="8"/>
  <c r="O105" i="8"/>
  <c r="P462" i="8"/>
  <c r="P425" i="8"/>
  <c r="O475" i="8"/>
  <c r="P470" i="8"/>
  <c r="O349" i="8"/>
  <c r="P373" i="8"/>
  <c r="O166" i="8"/>
  <c r="O404" i="8"/>
  <c r="O335" i="8"/>
  <c r="O202" i="8"/>
  <c r="O230" i="8"/>
  <c r="P267" i="8"/>
  <c r="O269" i="8"/>
  <c r="P57" i="8"/>
  <c r="P386" i="8"/>
  <c r="P162" i="8"/>
  <c r="O60" i="8"/>
  <c r="P176" i="8"/>
  <c r="P197" i="8"/>
  <c r="O317" i="8"/>
  <c r="P344" i="8"/>
  <c r="P212" i="8"/>
  <c r="O367" i="8"/>
  <c r="O334" i="8"/>
  <c r="P315" i="8"/>
  <c r="O411" i="8"/>
  <c r="O346" i="8"/>
  <c r="P317" i="8"/>
  <c r="O399" i="8"/>
  <c r="O366" i="8"/>
  <c r="P375" i="8"/>
  <c r="O443" i="8"/>
  <c r="O378" i="8"/>
  <c r="P349" i="8"/>
  <c r="O400" i="8"/>
  <c r="P370" i="8"/>
  <c r="P39" i="8"/>
  <c r="P335" i="8"/>
  <c r="O351" i="8"/>
  <c r="P326" i="8"/>
  <c r="P175" i="8"/>
  <c r="O99" i="8"/>
  <c r="O261" i="8"/>
  <c r="O181" i="8"/>
  <c r="P165" i="8"/>
  <c r="P410" i="8"/>
  <c r="P442" i="8"/>
  <c r="O444" i="8"/>
  <c r="O123" i="8"/>
  <c r="O300" i="8"/>
  <c r="P70" i="8"/>
  <c r="O34" i="8"/>
  <c r="O26" i="8"/>
  <c r="O315" i="8"/>
  <c r="O242" i="8"/>
  <c r="O173" i="8"/>
  <c r="P167" i="8"/>
  <c r="P419" i="8"/>
  <c r="P478" i="8"/>
  <c r="O394" i="8"/>
  <c r="O435" i="8"/>
  <c r="P126" i="8"/>
  <c r="P353" i="8"/>
  <c r="O464" i="8"/>
  <c r="O98" i="8"/>
  <c r="O93" i="8"/>
  <c r="O70" i="8"/>
  <c r="P427" i="8"/>
  <c r="O225" i="8"/>
  <c r="P449" i="8"/>
  <c r="O226" i="8"/>
  <c r="O233" i="8"/>
  <c r="O62" i="8"/>
  <c r="O494" i="8"/>
  <c r="O316" i="8"/>
  <c r="O476" i="8"/>
  <c r="O450" i="8"/>
  <c r="O432" i="8"/>
  <c r="P158" i="8"/>
  <c r="O20" i="8"/>
  <c r="B53" i="9"/>
  <c r="A54" i="9"/>
  <c r="A48" i="9"/>
  <c r="B47" i="9"/>
  <c r="FW46" i="9"/>
  <c r="FZ46" i="9"/>
  <c r="FX46" i="9"/>
  <c r="FY46" i="9"/>
  <c r="A42" i="9"/>
  <c r="B41" i="9"/>
  <c r="FX40" i="9"/>
  <c r="FY40" i="9"/>
  <c r="FW40" i="9"/>
  <c r="FZ40" i="9"/>
  <c r="A35" i="9"/>
  <c r="B34" i="9"/>
  <c r="FY33" i="9"/>
  <c r="FX33" i="9"/>
  <c r="FW33" i="9"/>
  <c r="FZ33" i="9"/>
  <c r="A29" i="9"/>
  <c r="B29" i="9" s="1"/>
  <c r="B28" i="9"/>
  <c r="FZ27" i="9"/>
  <c r="FY27" i="9"/>
  <c r="FX27" i="9"/>
  <c r="FW27" i="9"/>
  <c r="B21" i="9"/>
  <c r="A22" i="9"/>
  <c r="B22" i="9" s="1"/>
  <c r="FZ20" i="9"/>
  <c r="FY20" i="9"/>
  <c r="FX20" i="9"/>
  <c r="FW20" i="9"/>
  <c r="A4" i="7"/>
  <c r="FX29" i="9" l="1"/>
  <c r="FY29" i="9"/>
  <c r="FZ47" i="9"/>
  <c r="FY47" i="9"/>
  <c r="FX47" i="9"/>
  <c r="FW47" i="9"/>
  <c r="B48" i="9"/>
  <c r="A49" i="9"/>
  <c r="FZ41" i="9"/>
  <c r="FY41" i="9"/>
  <c r="FX41" i="9"/>
  <c r="FW41" i="9"/>
  <c r="A55" i="9"/>
  <c r="B54" i="9"/>
  <c r="B42" i="9"/>
  <c r="A43" i="9"/>
  <c r="B43" i="9" s="1"/>
  <c r="FZ53" i="9"/>
  <c r="FY53" i="9"/>
  <c r="FX53" i="9"/>
  <c r="FW53" i="9"/>
  <c r="FZ28" i="9"/>
  <c r="FY28" i="9"/>
  <c r="FX28" i="9"/>
  <c r="FW28" i="9"/>
  <c r="FZ34" i="9"/>
  <c r="FY34" i="9"/>
  <c r="FX34" i="9"/>
  <c r="FW34" i="9"/>
  <c r="B35" i="9"/>
  <c r="A36" i="9"/>
  <c r="B36" i="9" s="1"/>
  <c r="FX21" i="9"/>
  <c r="FW21" i="9"/>
  <c r="FV21" i="9" s="1"/>
  <c r="FZ21" i="9"/>
  <c r="FY21" i="9"/>
  <c r="A5" i="7"/>
  <c r="A6" i="7" s="1"/>
  <c r="FX43" i="9" l="1"/>
  <c r="FY43" i="9"/>
  <c r="FX36" i="9"/>
  <c r="FY36" i="9"/>
  <c r="B49" i="9"/>
  <c r="A50" i="9"/>
  <c r="B50" i="9" s="1"/>
  <c r="FW42" i="9"/>
  <c r="FY42" i="9"/>
  <c r="FX42" i="9"/>
  <c r="FZ42" i="9"/>
  <c r="B55" i="9"/>
  <c r="A56" i="9"/>
  <c r="FW48" i="9"/>
  <c r="FV48" i="9" s="1"/>
  <c r="FX48" i="9"/>
  <c r="FZ48" i="9"/>
  <c r="FY48" i="9"/>
  <c r="FW54" i="9"/>
  <c r="FZ54" i="9"/>
  <c r="FY54" i="9"/>
  <c r="FX54" i="9"/>
  <c r="FX35" i="9"/>
  <c r="FW35" i="9"/>
  <c r="FY35" i="9"/>
  <c r="FZ35" i="9"/>
  <c r="A7" i="7"/>
  <c r="A8" i="7" s="1"/>
  <c r="O70" i="31"/>
  <c r="O69" i="31"/>
  <c r="K138" i="21"/>
  <c r="K146" i="21"/>
  <c r="K147" i="21"/>
  <c r="K144" i="21"/>
  <c r="K142" i="21"/>
  <c r="M14" i="21" s="1"/>
  <c r="K150" i="21"/>
  <c r="K145" i="21"/>
  <c r="K148" i="21"/>
  <c r="K139" i="21"/>
  <c r="M6" i="21" s="1"/>
  <c r="K141" i="21"/>
  <c r="K151" i="21"/>
  <c r="K81" i="21"/>
  <c r="K82" i="21"/>
  <c r="K90" i="21"/>
  <c r="K105" i="21"/>
  <c r="K103" i="21"/>
  <c r="K89" i="21"/>
  <c r="K206" i="21"/>
  <c r="K95" i="21"/>
  <c r="K104" i="21"/>
  <c r="K140" i="21"/>
  <c r="K205" i="21"/>
  <c r="K134" i="21"/>
  <c r="K135" i="21"/>
  <c r="K137" i="21"/>
  <c r="K136" i="21"/>
  <c r="K133" i="21"/>
  <c r="K71" i="21"/>
  <c r="K69" i="21"/>
  <c r="K70" i="21"/>
  <c r="K68" i="21"/>
  <c r="K174" i="21"/>
  <c r="M174" i="21" s="1"/>
  <c r="K175" i="21"/>
  <c r="K143" i="21"/>
  <c r="K213" i="21"/>
  <c r="K214" i="21"/>
  <c r="K215" i="21"/>
  <c r="K216" i="21"/>
  <c r="K217" i="21"/>
  <c r="K218" i="21"/>
  <c r="K219" i="21"/>
  <c r="K220" i="21"/>
  <c r="K173" i="21"/>
  <c r="K208" i="21"/>
  <c r="K209" i="21"/>
  <c r="K210" i="21"/>
  <c r="K167" i="21"/>
  <c r="K168" i="21"/>
  <c r="K169" i="21"/>
  <c r="K170" i="21"/>
  <c r="K171" i="21"/>
  <c r="K172" i="21"/>
  <c r="K211" i="21"/>
  <c r="K42" i="21"/>
  <c r="K43" i="21"/>
  <c r="K222" i="21"/>
  <c r="K223" i="21"/>
  <c r="K44" i="21"/>
  <c r="K45" i="21"/>
  <c r="K46" i="21"/>
  <c r="K47" i="21"/>
  <c r="K48" i="21"/>
  <c r="K49" i="21"/>
  <c r="K50" i="21"/>
  <c r="K51" i="21"/>
  <c r="K19" i="21"/>
  <c r="K122" i="21"/>
  <c r="K123" i="21"/>
  <c r="K124" i="21"/>
  <c r="K125" i="21"/>
  <c r="K126" i="21"/>
  <c r="K127" i="21"/>
  <c r="K128" i="21"/>
  <c r="K129" i="21"/>
  <c r="K130" i="21"/>
  <c r="K131" i="21"/>
  <c r="K132" i="21"/>
  <c r="K57" i="21"/>
  <c r="K58" i="21"/>
  <c r="K59" i="21"/>
  <c r="K60" i="21"/>
  <c r="K61" i="21"/>
  <c r="K62" i="21"/>
  <c r="K63" i="21"/>
  <c r="K64" i="21"/>
  <c r="K65" i="21"/>
  <c r="K66" i="21"/>
  <c r="K67" i="21"/>
  <c r="K20" i="21"/>
  <c r="K21" i="21"/>
  <c r="K22" i="21"/>
  <c r="K23" i="21"/>
  <c r="K24" i="21"/>
  <c r="K25" i="21"/>
  <c r="K26" i="21"/>
  <c r="K27" i="21"/>
  <c r="K28" i="21"/>
  <c r="K72" i="21"/>
  <c r="K152" i="21"/>
  <c r="K153" i="21"/>
  <c r="K154" i="21"/>
  <c r="K155" i="21"/>
  <c r="K156" i="21"/>
  <c r="K157" i="21"/>
  <c r="K158" i="21"/>
  <c r="K159" i="21"/>
  <c r="K160" i="21"/>
  <c r="K73" i="21"/>
  <c r="K74" i="21"/>
  <c r="K75" i="21"/>
  <c r="K76" i="21"/>
  <c r="K77" i="21"/>
  <c r="K78" i="21"/>
  <c r="K79" i="21"/>
  <c r="K80" i="21"/>
  <c r="K96" i="21"/>
  <c r="K97" i="21"/>
  <c r="K98" i="21"/>
  <c r="K99" i="21"/>
  <c r="K100" i="21"/>
  <c r="K101" i="21"/>
  <c r="K102" i="21"/>
  <c r="K83" i="21"/>
  <c r="K84" i="21"/>
  <c r="K85" i="21"/>
  <c r="K86" i="21"/>
  <c r="K87" i="21"/>
  <c r="K88" i="21"/>
  <c r="K91" i="21"/>
  <c r="K176" i="21"/>
  <c r="K177" i="21"/>
  <c r="K178" i="21"/>
  <c r="K179" i="21"/>
  <c r="M179" i="21" s="1"/>
  <c r="K180" i="21"/>
  <c r="K181" i="21"/>
  <c r="K182" i="21"/>
  <c r="K183" i="21"/>
  <c r="K184" i="21"/>
  <c r="K185" i="21"/>
  <c r="M169" i="21" s="1"/>
  <c r="K186" i="21"/>
  <c r="M170" i="21" s="1"/>
  <c r="K187" i="21"/>
  <c r="K120" i="21"/>
  <c r="K121" i="21"/>
  <c r="K221" i="21"/>
  <c r="K161" i="21"/>
  <c r="K162" i="21"/>
  <c r="K163" i="21"/>
  <c r="K164" i="21"/>
  <c r="K17" i="21"/>
  <c r="K18" i="21"/>
  <c r="K165" i="21"/>
  <c r="K166" i="21"/>
  <c r="K10" i="21"/>
  <c r="K29" i="21"/>
  <c r="K30" i="21"/>
  <c r="K31" i="21"/>
  <c r="K32" i="21"/>
  <c r="K33" i="21"/>
  <c r="K34" i="21"/>
  <c r="K35" i="21"/>
  <c r="K36" i="21"/>
  <c r="K37" i="21"/>
  <c r="K38" i="21"/>
  <c r="K93" i="21"/>
  <c r="K149" i="21"/>
  <c r="A2" i="21"/>
  <c r="A57" i="9" l="1"/>
  <c r="B57" i="9" s="1"/>
  <c r="B56" i="9"/>
  <c r="FZ55" i="9"/>
  <c r="FY55" i="9"/>
  <c r="FX55" i="9"/>
  <c r="FW55" i="9"/>
  <c r="FZ49" i="9"/>
  <c r="FY49" i="9"/>
  <c r="FX49" i="9"/>
  <c r="FW49" i="9"/>
  <c r="FV49" i="9" s="1"/>
  <c r="H5" i="9"/>
  <c r="H4" i="9"/>
  <c r="H3" i="9"/>
  <c r="H8" i="9"/>
  <c r="H7" i="9"/>
  <c r="H6" i="9"/>
  <c r="M171" i="21"/>
  <c r="M157" i="21"/>
  <c r="M168" i="21"/>
  <c r="M160" i="21"/>
  <c r="M159" i="21"/>
  <c r="M167" i="21"/>
  <c r="M161" i="21"/>
  <c r="M184" i="21"/>
  <c r="M217" i="21"/>
  <c r="M177" i="21"/>
  <c r="M210" i="21"/>
  <c r="M183" i="21"/>
  <c r="M216" i="21"/>
  <c r="M172" i="21"/>
  <c r="M205" i="21"/>
  <c r="M178" i="21"/>
  <c r="M211" i="21"/>
  <c r="M176" i="21"/>
  <c r="M209" i="21"/>
  <c r="M182" i="21"/>
  <c r="M215" i="21"/>
  <c r="M175" i="21"/>
  <c r="M208" i="21"/>
  <c r="M181" i="21"/>
  <c r="M214" i="21"/>
  <c r="M180" i="21"/>
  <c r="M213" i="21"/>
  <c r="M187" i="21"/>
  <c r="M220" i="21"/>
  <c r="M173" i="21"/>
  <c r="M206" i="21"/>
  <c r="M190" i="21"/>
  <c r="M223" i="21"/>
  <c r="M186" i="21"/>
  <c r="M219" i="21"/>
  <c r="M188" i="21"/>
  <c r="M221" i="21"/>
  <c r="M189" i="21"/>
  <c r="M222" i="21"/>
  <c r="M185" i="21"/>
  <c r="M218" i="21"/>
  <c r="M156" i="21"/>
  <c r="M162" i="21"/>
  <c r="M164" i="21"/>
  <c r="M163" i="21"/>
  <c r="A9" i="7"/>
  <c r="A10" i="7" s="1"/>
  <c r="A11" i="7" s="1"/>
  <c r="A12" i="7" s="1"/>
  <c r="A13" i="7" s="1"/>
  <c r="M158" i="21"/>
  <c r="M165" i="21"/>
  <c r="M166" i="21"/>
  <c r="M33" i="21"/>
  <c r="M36" i="21"/>
  <c r="M23" i="21"/>
  <c r="M18" i="21"/>
  <c r="M28" i="21"/>
  <c r="M10" i="21"/>
  <c r="M3" i="21"/>
  <c r="M19" i="21"/>
  <c r="M5" i="21"/>
  <c r="M37" i="21"/>
  <c r="M13" i="21"/>
  <c r="M16" i="21"/>
  <c r="M35" i="21"/>
  <c r="M34" i="21"/>
  <c r="M30" i="21"/>
  <c r="M21" i="21"/>
  <c r="M7" i="21"/>
  <c r="M150" i="21"/>
  <c r="M142" i="21"/>
  <c r="M134" i="21"/>
  <c r="M126" i="21"/>
  <c r="M118" i="21"/>
  <c r="M110" i="21"/>
  <c r="M102" i="21"/>
  <c r="M94" i="21"/>
  <c r="M86" i="21"/>
  <c r="M78" i="21"/>
  <c r="M70" i="21"/>
  <c r="M62" i="21"/>
  <c r="M54" i="21"/>
  <c r="M41" i="21"/>
  <c r="M11" i="21"/>
  <c r="M9" i="21"/>
  <c r="M8" i="21"/>
  <c r="M22" i="21"/>
  <c r="M149" i="21"/>
  <c r="M141" i="21"/>
  <c r="M133" i="21"/>
  <c r="M125" i="21"/>
  <c r="M117" i="21"/>
  <c r="M109" i="21"/>
  <c r="M101" i="21"/>
  <c r="M93" i="21"/>
  <c r="M85" i="21"/>
  <c r="M77" i="21"/>
  <c r="M69" i="21"/>
  <c r="M61" i="21"/>
  <c r="M53" i="21"/>
  <c r="M39" i="21"/>
  <c r="M12" i="21"/>
  <c r="M148" i="21"/>
  <c r="M140" i="21"/>
  <c r="M132" i="21"/>
  <c r="M124" i="21"/>
  <c r="M116" i="21"/>
  <c r="M108" i="21"/>
  <c r="M100" i="21"/>
  <c r="M92" i="21"/>
  <c r="M84" i="21"/>
  <c r="M76" i="21"/>
  <c r="M68" i="21"/>
  <c r="M60" i="21"/>
  <c r="M38" i="21"/>
  <c r="M43" i="21"/>
  <c r="M2" i="21"/>
  <c r="M48" i="21"/>
  <c r="M24" i="21"/>
  <c r="M20" i="21"/>
  <c r="M155" i="21"/>
  <c r="M147" i="21"/>
  <c r="M139" i="21"/>
  <c r="M131" i="21"/>
  <c r="M123" i="21"/>
  <c r="M115" i="21"/>
  <c r="M107" i="21"/>
  <c r="M99" i="21"/>
  <c r="M91" i="21"/>
  <c r="M83" i="21"/>
  <c r="M75" i="21"/>
  <c r="M67" i="21"/>
  <c r="M59" i="21"/>
  <c r="M52" i="21"/>
  <c r="M46" i="21"/>
  <c r="M45" i="21"/>
  <c r="M15" i="21"/>
  <c r="M42" i="21"/>
  <c r="M49" i="21"/>
  <c r="M32" i="21"/>
  <c r="M154" i="21"/>
  <c r="M146" i="21"/>
  <c r="M138" i="21"/>
  <c r="M130" i="21"/>
  <c r="M122" i="21"/>
  <c r="M114" i="21"/>
  <c r="M106" i="21"/>
  <c r="M98" i="21"/>
  <c r="M90" i="21"/>
  <c r="M82" i="21"/>
  <c r="M74" i="21"/>
  <c r="M66" i="21"/>
  <c r="M58" i="21"/>
  <c r="M25" i="21"/>
  <c r="M153" i="21"/>
  <c r="M145" i="21"/>
  <c r="M137" i="21"/>
  <c r="M129" i="21"/>
  <c r="M121" i="21"/>
  <c r="M113" i="21"/>
  <c r="M105" i="21"/>
  <c r="M97" i="21"/>
  <c r="M89" i="21"/>
  <c r="M81" i="21"/>
  <c r="M73" i="21"/>
  <c r="M65" i="21"/>
  <c r="M57" i="21"/>
  <c r="M31" i="21"/>
  <c r="M51" i="21"/>
  <c r="M50" i="21"/>
  <c r="M4" i="21"/>
  <c r="M152" i="21"/>
  <c r="M144" i="21"/>
  <c r="M136" i="21"/>
  <c r="M128" i="21"/>
  <c r="M120" i="21"/>
  <c r="M112" i="21"/>
  <c r="M104" i="21"/>
  <c r="M96" i="21"/>
  <c r="M88" i="21"/>
  <c r="M80" i="21"/>
  <c r="M72" i="21"/>
  <c r="M64" i="21"/>
  <c r="M56" i="21"/>
  <c r="M27" i="21"/>
  <c r="M40" i="21"/>
  <c r="M44" i="21"/>
  <c r="M151" i="21"/>
  <c r="M143" i="21"/>
  <c r="M135" i="21"/>
  <c r="M127" i="21"/>
  <c r="M119" i="21"/>
  <c r="M111" i="21"/>
  <c r="M103" i="21"/>
  <c r="M95" i="21"/>
  <c r="M87" i="21"/>
  <c r="M79" i="21"/>
  <c r="M71" i="21"/>
  <c r="M63" i="21"/>
  <c r="M55" i="21"/>
  <c r="M26" i="21"/>
  <c r="M29" i="21"/>
  <c r="M47" i="21"/>
  <c r="M17" i="21"/>
  <c r="FX57" i="9" l="1"/>
  <c r="FY57" i="9"/>
  <c r="FZ56" i="9"/>
  <c r="FY56" i="9"/>
  <c r="FX56" i="9"/>
  <c r="FW56" i="9"/>
  <c r="A14" i="7"/>
  <c r="A3" i="21"/>
  <c r="A15" i="7" l="1"/>
  <c r="A16" i="7" s="1"/>
  <c r="A4" i="21"/>
  <c r="A17" i="7" l="1"/>
  <c r="A18" i="7" s="1"/>
  <c r="A19" i="7" s="1"/>
  <c r="A20" i="7" s="1"/>
  <c r="A5" i="21"/>
  <c r="A6" i="21" l="1"/>
  <c r="A21" i="7"/>
  <c r="A22" i="7" l="1"/>
  <c r="A23" i="7" s="1"/>
  <c r="A7" i="21" l="1"/>
  <c r="A24" i="7"/>
  <c r="A25" i="7" s="1"/>
  <c r="A26" i="7" s="1"/>
  <c r="A27" i="7" s="1"/>
  <c r="A28" i="7" s="1"/>
  <c r="A29" i="7" s="1"/>
  <c r="A30" i="7" s="1"/>
  <c r="A31" i="7" s="1"/>
  <c r="A32" i="7" s="1"/>
  <c r="A8" i="21" l="1"/>
  <c r="A9" i="21" s="1"/>
  <c r="A10" i="21" s="1"/>
  <c r="A11" i="21" s="1"/>
  <c r="A12" i="21" l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33" i="21" s="1"/>
  <c r="A134" i="21" s="1"/>
  <c r="A135" i="21" s="1"/>
  <c r="A136" i="21" s="1"/>
  <c r="A137" i="21" s="1"/>
  <c r="A138" i="21" s="1"/>
  <c r="A139" i="21" s="1"/>
  <c r="A140" i="21" s="1"/>
  <c r="A141" i="21" s="1"/>
  <c r="A142" i="21" s="1"/>
  <c r="A143" i="21" s="1"/>
  <c r="A144" i="21" s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156" i="21" s="1"/>
  <c r="A157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A175" i="21" s="1"/>
  <c r="A176" i="21" s="1"/>
  <c r="A177" i="21" s="1"/>
  <c r="A178" i="21" s="1"/>
  <c r="A179" i="21" s="1"/>
  <c r="A180" i="21" s="1"/>
  <c r="A181" i="21" s="1"/>
  <c r="A182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95" i="21" s="1"/>
  <c r="A196" i="21" s="1"/>
  <c r="A197" i="21" s="1"/>
  <c r="A198" i="21" s="1"/>
  <c r="A199" i="21" s="1"/>
  <c r="A200" i="21" s="1"/>
  <c r="A201" i="21" s="1"/>
  <c r="A202" i="21" s="1"/>
  <c r="A203" i="21" s="1"/>
  <c r="A204" i="21" s="1"/>
  <c r="A205" i="21" l="1"/>
  <c r="A206" i="21" s="1"/>
  <c r="A207" i="21" s="1"/>
  <c r="A208" i="21" s="1"/>
  <c r="A209" i="21" s="1"/>
  <c r="A210" i="21" s="1"/>
  <c r="A211" i="21" s="1"/>
  <c r="CM9" i="9"/>
  <c r="CL9" i="9"/>
  <c r="CK9" i="9"/>
  <c r="CJ9" i="9"/>
  <c r="CI9" i="9"/>
  <c r="CH9" i="9"/>
  <c r="CG9" i="9"/>
  <c r="CF9" i="9"/>
  <c r="CE9" i="9"/>
  <c r="CD9" i="9"/>
  <c r="CC9" i="9"/>
  <c r="CA9" i="9"/>
  <c r="BZ9" i="9"/>
  <c r="BY9" i="9"/>
  <c r="BU9" i="9"/>
  <c r="BT9" i="9"/>
  <c r="BS9" i="9"/>
  <c r="BR9" i="9"/>
  <c r="BQ9" i="9"/>
  <c r="BP9" i="9"/>
  <c r="BO9" i="9"/>
  <c r="BN9" i="9"/>
  <c r="BM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B9" i="9"/>
  <c r="AN9" i="9"/>
  <c r="AM9" i="9"/>
  <c r="AL9" i="9"/>
  <c r="AK9" i="9"/>
  <c r="AJ9" i="9"/>
  <c r="AI9" i="9"/>
  <c r="AH9" i="9"/>
  <c r="AG9" i="9"/>
  <c r="AF9" i="9"/>
  <c r="AE9" i="9"/>
  <c r="AD9" i="9"/>
  <c r="AC9" i="9"/>
  <c r="AA9" i="9"/>
  <c r="Z9" i="9"/>
  <c r="Y9" i="9"/>
  <c r="X9" i="9"/>
  <c r="W9" i="9"/>
  <c r="V9" i="9"/>
  <c r="U9" i="9"/>
  <c r="T9" i="9"/>
  <c r="S9" i="9"/>
  <c r="R9" i="9"/>
  <c r="F3" i="9"/>
  <c r="BV9" i="9"/>
  <c r="Q9" i="9"/>
  <c r="O9" i="9" l="1"/>
  <c r="A212" i="21"/>
  <c r="F4" i="9"/>
  <c r="A213" i="21" l="1"/>
  <c r="F5" i="9"/>
  <c r="O4" i="7"/>
  <c r="O5" i="7"/>
  <c r="O6" i="7"/>
  <c r="O7" i="7"/>
  <c r="O3" i="7"/>
  <c r="C13" i="5"/>
  <c r="K4" i="9"/>
  <c r="K5" i="9"/>
  <c r="K6" i="9"/>
  <c r="K7" i="9"/>
  <c r="K8" i="9"/>
  <c r="K3" i="9"/>
  <c r="FZ3" i="9" s="1"/>
  <c r="F6" i="9" l="1"/>
  <c r="F7" i="9" s="1"/>
  <c r="A214" i="21"/>
  <c r="A9" i="9"/>
  <c r="B9" i="9" s="1"/>
  <c r="A4" i="9"/>
  <c r="B4" i="9" s="1"/>
  <c r="O8" i="7"/>
  <c r="F8" i="9" l="1"/>
  <c r="D3" i="9" s="1"/>
  <c r="A215" i="21"/>
  <c r="A216" i="21" s="1"/>
  <c r="A217" i="21" s="1"/>
  <c r="A218" i="21" s="1"/>
  <c r="A219" i="21" s="1"/>
  <c r="A220" i="21" s="1"/>
  <c r="A221" i="21" s="1"/>
  <c r="A222" i="21" s="1"/>
  <c r="A223" i="21" s="1"/>
  <c r="A5" i="9"/>
  <c r="FW4" i="9" l="1"/>
  <c r="FV4" i="9" s="1"/>
  <c r="FX4" i="9"/>
  <c r="FY4" i="9"/>
  <c r="FZ4" i="9"/>
  <c r="B5" i="9"/>
  <c r="A6" i="9"/>
  <c r="FW5" i="9" l="1"/>
  <c r="FV5" i="9" s="1"/>
  <c r="FX5" i="9"/>
  <c r="FY5" i="9"/>
  <c r="FZ5" i="9"/>
  <c r="B6" i="9"/>
  <c r="A7" i="9"/>
  <c r="FW6" i="9" l="1"/>
  <c r="FV6" i="9" s="1"/>
  <c r="FX6" i="9"/>
  <c r="FY6" i="9"/>
  <c r="FZ6" i="9"/>
  <c r="B7" i="9"/>
  <c r="A8" i="9"/>
  <c r="FW7" i="9" l="1"/>
  <c r="FV7" i="9" s="1"/>
  <c r="FX7" i="9"/>
  <c r="FY7" i="9"/>
  <c r="FZ7" i="9"/>
  <c r="B8" i="9"/>
  <c r="FW8" i="9" l="1"/>
  <c r="FV8" i="9" s="1"/>
  <c r="FV10" i="9" s="1"/>
  <c r="FX8" i="9"/>
  <c r="FY8" i="9"/>
  <c r="FZ8" i="9"/>
  <c r="A11" i="9"/>
  <c r="A16" i="9"/>
  <c r="B16" i="9" s="1"/>
  <c r="B11" i="9" l="1"/>
  <c r="A12" i="9"/>
  <c r="FZ11" i="9" l="1"/>
  <c r="FX11" i="9"/>
  <c r="FY11" i="9"/>
  <c r="FW11" i="9"/>
  <c r="FV11" i="9" s="1"/>
  <c r="B12" i="9"/>
  <c r="A13" i="9"/>
  <c r="FX12" i="9" l="1"/>
  <c r="FZ12" i="9"/>
  <c r="FY12" i="9"/>
  <c r="FW12" i="9"/>
  <c r="FV12" i="9" s="1"/>
  <c r="B13" i="9"/>
  <c r="A14" i="9"/>
  <c r="FX13" i="9" l="1"/>
  <c r="FY13" i="9"/>
  <c r="FZ13" i="9"/>
  <c r="FW13" i="9"/>
  <c r="FV13" i="9" s="1"/>
  <c r="B14" i="9"/>
  <c r="A15" i="9"/>
  <c r="FX14" i="9" l="1"/>
  <c r="FZ14" i="9"/>
  <c r="FY14" i="9"/>
  <c r="FW14" i="9"/>
  <c r="FV14" i="9" s="1"/>
  <c r="B15" i="9"/>
  <c r="FV17" i="9" l="1"/>
  <c r="FV18" i="9" s="1"/>
  <c r="FV19" i="9" s="1"/>
  <c r="FV20" i="9" s="1"/>
  <c r="FV24" i="9" s="1"/>
  <c r="FV25" i="9" s="1"/>
  <c r="FV26" i="9" s="1"/>
  <c r="FV27" i="9" s="1"/>
  <c r="FV28" i="9" s="1"/>
  <c r="FV31" i="9" s="1"/>
  <c r="FV32" i="9" s="1"/>
  <c r="FV33" i="9" s="1"/>
  <c r="FV34" i="9" s="1"/>
  <c r="FV35" i="9" s="1"/>
  <c r="FV38" i="9" s="1"/>
  <c r="FV39" i="9" s="1"/>
  <c r="FV40" i="9" s="1"/>
  <c r="FV41" i="9" s="1"/>
  <c r="FV42" i="9" s="1"/>
  <c r="FV45" i="9" s="1"/>
  <c r="FV46" i="9" s="1"/>
  <c r="FV47" i="9" s="1"/>
  <c r="FV52" i="9" l="1"/>
  <c r="FV53" i="9" s="1"/>
  <c r="FV54" i="9" s="1"/>
  <c r="FV55" i="9" s="1"/>
  <c r="FV56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Ken Ackerman</author>
  </authors>
  <commentList>
    <comment ref="P2" authorId="0" shapeId="0" xr:uid="{4B7E22D6-E21F-4670-9288-E12189E3D7BF}">
      <text>
        <r>
          <rPr>
            <b/>
            <sz val="9"/>
            <color indexed="81"/>
            <rFont val="Tahoma"/>
            <family val="2"/>
          </rPr>
          <t>Sometimes the Cobalt in caves has a Secondary element.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<sst xmlns="http://schemas.openxmlformats.org/spreadsheetml/2006/main" count="7140" uniqueCount="1030">
  <si>
    <t>Y</t>
  </si>
  <si>
    <t>X</t>
  </si>
  <si>
    <t>Comment</t>
  </si>
  <si>
    <t>Chromatic Metal</t>
  </si>
  <si>
    <t>Deuterium</t>
  </si>
  <si>
    <t>Metal Plating</t>
  </si>
  <si>
    <t>Ferrite Dust</t>
  </si>
  <si>
    <t>Carbon</t>
  </si>
  <si>
    <t>Magnetised Ferrite</t>
  </si>
  <si>
    <t>Condensed Carbon</t>
  </si>
  <si>
    <t>Sulphurine</t>
  </si>
  <si>
    <t>Nitrogen</t>
  </si>
  <si>
    <t>Ammonia</t>
  </si>
  <si>
    <t>Chlorine</t>
  </si>
  <si>
    <t>Platinum</t>
  </si>
  <si>
    <t>Cyto-Phosphate</t>
  </si>
  <si>
    <t>Pyrite</t>
  </si>
  <si>
    <t>Cobalt</t>
  </si>
  <si>
    <t>Ionised Cobalt</t>
  </si>
  <si>
    <t>Gold</t>
  </si>
  <si>
    <t>Silver</t>
  </si>
  <si>
    <t>Phosphorous</t>
  </si>
  <si>
    <t>Activated Copper</t>
  </si>
  <si>
    <t>Activated Cadmium</t>
  </si>
  <si>
    <t>Activated Emeril</t>
  </si>
  <si>
    <t>Activated Indium</t>
  </si>
  <si>
    <t>Copper</t>
  </si>
  <si>
    <t>Cadmium</t>
  </si>
  <si>
    <t>Emeril</t>
  </si>
  <si>
    <t>Indium</t>
  </si>
  <si>
    <t>Tritium</t>
  </si>
  <si>
    <t>Salt</t>
  </si>
  <si>
    <t>Uranium</t>
  </si>
  <si>
    <t>Pugneum</t>
  </si>
  <si>
    <t>Sodium</t>
  </si>
  <si>
    <t>Oxygen</t>
  </si>
  <si>
    <t>Pure Ferrite</t>
  </si>
  <si>
    <t>Dioxite</t>
  </si>
  <si>
    <t>Sodium Nitrate</t>
  </si>
  <si>
    <t>Paraffinium</t>
  </si>
  <si>
    <t>Glass</t>
  </si>
  <si>
    <t>Silicate Powder</t>
  </si>
  <si>
    <t>C</t>
  </si>
  <si>
    <t>System</t>
  </si>
  <si>
    <t>A</t>
  </si>
  <si>
    <t>B</t>
  </si>
  <si>
    <t>Count</t>
  </si>
  <si>
    <t>Radon</t>
  </si>
  <si>
    <t>Microprocessor</t>
  </si>
  <si>
    <t>Mordite</t>
  </si>
  <si>
    <t>Faecium</t>
  </si>
  <si>
    <t>Quantum Computer</t>
  </si>
  <si>
    <t>Magnetic Resonator</t>
  </si>
  <si>
    <t>Di-hydrogen Jelly</t>
  </si>
  <si>
    <t>Fungal Mould</t>
  </si>
  <si>
    <t>Frost Crystal</t>
  </si>
  <si>
    <t>Gamma Root</t>
  </si>
  <si>
    <t>Cactus Flesh</t>
  </si>
  <si>
    <t>Star Bulb</t>
  </si>
  <si>
    <t>Gek</t>
  </si>
  <si>
    <t>Vy'keen</t>
  </si>
  <si>
    <t>Korvax</t>
  </si>
  <si>
    <t>Basalt</t>
  </si>
  <si>
    <t>Magnetized Ferrite</t>
  </si>
  <si>
    <t>Rusted Metal</t>
  </si>
  <si>
    <t>Ancient Bones</t>
  </si>
  <si>
    <t>High</t>
  </si>
  <si>
    <t>Aggressive</t>
  </si>
  <si>
    <t>FACTION</t>
  </si>
  <si>
    <t>SOLAR</t>
  </si>
  <si>
    <t>SENTINEL</t>
  </si>
  <si>
    <t>Economy</t>
  </si>
  <si>
    <t>Faction</t>
  </si>
  <si>
    <t>Name</t>
  </si>
  <si>
    <t>Biome</t>
  </si>
  <si>
    <t>[REDACTED]</t>
  </si>
  <si>
    <t>Exotic</t>
  </si>
  <si>
    <t>Glitch</t>
  </si>
  <si>
    <t>Abandoned</t>
  </si>
  <si>
    <t>Dead</t>
  </si>
  <si>
    <t>Acidic</t>
  </si>
  <si>
    <t>Toxic</t>
  </si>
  <si>
    <t>Acrid</t>
  </si>
  <si>
    <t>Airless</t>
  </si>
  <si>
    <t>Arctic</t>
  </si>
  <si>
    <t>Frozen</t>
  </si>
  <si>
    <t>Arid</t>
  </si>
  <si>
    <t>Scorched</t>
  </si>
  <si>
    <t>Ashen</t>
  </si>
  <si>
    <t>Volcanic</t>
  </si>
  <si>
    <t>Ash-Shrouded</t>
  </si>
  <si>
    <t>Barren</t>
  </si>
  <si>
    <t>Bladed</t>
  </si>
  <si>
    <t>Irri Shells</t>
  </si>
  <si>
    <t>Bleak</t>
  </si>
  <si>
    <t>Blighted</t>
  </si>
  <si>
    <t>Boggy</t>
  </si>
  <si>
    <t>Marsh</t>
  </si>
  <si>
    <t>Boiling</t>
  </si>
  <si>
    <t>Bountiful</t>
  </si>
  <si>
    <t>Lush</t>
  </si>
  <si>
    <t>Breached</t>
  </si>
  <si>
    <t>True Exotic</t>
  </si>
  <si>
    <t>Bubbling</t>
  </si>
  <si>
    <t>Bubble</t>
  </si>
  <si>
    <t>Cabled</t>
  </si>
  <si>
    <t>Contour</t>
  </si>
  <si>
    <t>Calcified</t>
  </si>
  <si>
    <t>M Structure</t>
  </si>
  <si>
    <t>Capped</t>
  </si>
  <si>
    <t>Hydro Garden</t>
  </si>
  <si>
    <t>Caustic</t>
  </si>
  <si>
    <t>Charred</t>
  </si>
  <si>
    <t>Cloudy</t>
  </si>
  <si>
    <t>Columned</t>
  </si>
  <si>
    <t>Shards</t>
  </si>
  <si>
    <t>Contaminated</t>
  </si>
  <si>
    <t>Irradiated</t>
  </si>
  <si>
    <t>Contoured</t>
  </si>
  <si>
    <t>Corrosive</t>
  </si>
  <si>
    <t>Corrupted</t>
  </si>
  <si>
    <t>Crimson</t>
  </si>
  <si>
    <t>Damp</t>
  </si>
  <si>
    <t>Decaying Nuclear</t>
  </si>
  <si>
    <t>Desert</t>
  </si>
  <si>
    <t>Desolate</t>
  </si>
  <si>
    <t>Doomed</t>
  </si>
  <si>
    <t>Dusty</t>
  </si>
  <si>
    <t>Empty</t>
  </si>
  <si>
    <t>Endless Morass</t>
  </si>
  <si>
    <t>Erased</t>
  </si>
  <si>
    <t>Erupting</t>
  </si>
  <si>
    <t>Fiery</t>
  </si>
  <si>
    <t>Finned</t>
  </si>
  <si>
    <t>Fissured</t>
  </si>
  <si>
    <t>Flame-Ruptured</t>
  </si>
  <si>
    <t>Flourishing</t>
  </si>
  <si>
    <t>Foaming</t>
  </si>
  <si>
    <t>Foggy</t>
  </si>
  <si>
    <t>Forsaken</t>
  </si>
  <si>
    <t>Fractured</t>
  </si>
  <si>
    <t>Wire Cell</t>
  </si>
  <si>
    <t>Fragmented</t>
  </si>
  <si>
    <t>Freezing</t>
  </si>
  <si>
    <t>Frostbound</t>
  </si>
  <si>
    <t>Frothing</t>
  </si>
  <si>
    <t>Fungal</t>
  </si>
  <si>
    <t>Gamma-Intensive</t>
  </si>
  <si>
    <t>Glacial</t>
  </si>
  <si>
    <t>Glassy</t>
  </si>
  <si>
    <t>Hazy</t>
  </si>
  <si>
    <t>Hexagonal</t>
  </si>
  <si>
    <t>Hexagon</t>
  </si>
  <si>
    <t>Hiemal</t>
  </si>
  <si>
    <t>High Energy</t>
  </si>
  <si>
    <t>High Radio Source</t>
  </si>
  <si>
    <t>High Temperature</t>
  </si>
  <si>
    <t>Hot</t>
  </si>
  <si>
    <t>Humid</t>
  </si>
  <si>
    <t>Hyperborean</t>
  </si>
  <si>
    <t>Icebound</t>
  </si>
  <si>
    <t>Icy</t>
  </si>
  <si>
    <t>Imminent Core Detonation</t>
  </si>
  <si>
    <t>Incandescent</t>
  </si>
  <si>
    <t>Infected</t>
  </si>
  <si>
    <t>Isotopic</t>
  </si>
  <si>
    <t>Lava</t>
  </si>
  <si>
    <t>Life-Incompatible</t>
  </si>
  <si>
    <t>Lifeless</t>
  </si>
  <si>
    <t>Low Atmosphere</t>
  </si>
  <si>
    <t>Magma</t>
  </si>
  <si>
    <t>Malfunctioning</t>
  </si>
  <si>
    <t>Marshy</t>
  </si>
  <si>
    <t>Mechanical</t>
  </si>
  <si>
    <t>Fract Cube</t>
  </si>
  <si>
    <t>Metallic</t>
  </si>
  <si>
    <t>Metallurgic</t>
  </si>
  <si>
    <t>Miasmatic</t>
  </si>
  <si>
    <t>Misty</t>
  </si>
  <si>
    <t>Molten</t>
  </si>
  <si>
    <t>Murky</t>
  </si>
  <si>
    <t>Noxious</t>
  </si>
  <si>
    <t>Nuclear</t>
  </si>
  <si>
    <t>Obsidian Bead</t>
  </si>
  <si>
    <t>of Light</t>
  </si>
  <si>
    <t>Ossified</t>
  </si>
  <si>
    <t>Overgrown</t>
  </si>
  <si>
    <t>Paradise</t>
  </si>
  <si>
    <t>Parched</t>
  </si>
  <si>
    <t>Petrified</t>
  </si>
  <si>
    <t>Pillared</t>
  </si>
  <si>
    <t>Planetary Anomaly</t>
  </si>
  <si>
    <t>Plated</t>
  </si>
  <si>
    <t>Poisonous</t>
  </si>
  <si>
    <t>Quagmire</t>
  </si>
  <si>
    <t>Radioactive</t>
  </si>
  <si>
    <t>Rainy</t>
  </si>
  <si>
    <t>Rattling</t>
  </si>
  <si>
    <t>Bone Spire</t>
  </si>
  <si>
    <t>Reeking</t>
  </si>
  <si>
    <t>Rocky</t>
  </si>
  <si>
    <t>Rotting</t>
  </si>
  <si>
    <t>Scalding</t>
  </si>
  <si>
    <t>Scaly</t>
  </si>
  <si>
    <t>Sharded</t>
  </si>
  <si>
    <t>Shattered</t>
  </si>
  <si>
    <t>Shell-Strewn</t>
  </si>
  <si>
    <t>Skeletal</t>
  </si>
  <si>
    <t>Spined</t>
  </si>
  <si>
    <t>Sporal</t>
  </si>
  <si>
    <t>Sub-zero</t>
  </si>
  <si>
    <t>Supercritical</t>
  </si>
  <si>
    <t>Swamp</t>
  </si>
  <si>
    <t>Tectonic</t>
  </si>
  <si>
    <t>Temperate</t>
  </si>
  <si>
    <t>Temporary</t>
  </si>
  <si>
    <t>Terraforming Catastrophe</t>
  </si>
  <si>
    <t>Thirsty</t>
  </si>
  <si>
    <t>Torrid</t>
  </si>
  <si>
    <t>Tropical</t>
  </si>
  <si>
    <t>Unstable</t>
  </si>
  <si>
    <t>Vapour</t>
  </si>
  <si>
    <t>Verdant</t>
  </si>
  <si>
    <t>Violent</t>
  </si>
  <si>
    <t>Viridescent</t>
  </si>
  <si>
    <t>Webbed</t>
  </si>
  <si>
    <t>Wind-swept</t>
  </si>
  <si>
    <t>Calculating Base Stat Total</t>
  </si>
  <si>
    <t>Combat</t>
  </si>
  <si>
    <t>Exploration</t>
  </si>
  <si>
    <t>Industry</t>
  </si>
  <si>
    <t>Trade</t>
  </si>
  <si>
    <t>Number of Levels</t>
  </si>
  <si>
    <t>Positives</t>
  </si>
  <si>
    <t>Negatives</t>
  </si>
  <si>
    <t>Level</t>
  </si>
  <si>
    <t>Expeditions</t>
  </si>
  <si>
    <t>Base Stat Total</t>
  </si>
  <si>
    <t>Lowest Base Stat</t>
  </si>
  <si>
    <t>Highest Base Stat</t>
  </si>
  <si>
    <t>Fuel Cost is tons/250 light years</t>
  </si>
  <si>
    <t>Most Frigates, 8 - 12</t>
  </si>
  <si>
    <t>Support Frigates, 2 - 5</t>
  </si>
  <si>
    <t>Careful of above 10</t>
  </si>
  <si>
    <t>Careful of above 3</t>
  </si>
  <si>
    <t>Industrial</t>
  </si>
  <si>
    <t>Summary</t>
  </si>
  <si>
    <t>Support</t>
  </si>
  <si>
    <t>Ship Count</t>
  </si>
  <si>
    <t>S</t>
  </si>
  <si>
    <t>Solanium</t>
  </si>
  <si>
    <t>Marrow Bulb</t>
  </si>
  <si>
    <t>Storm Crystal</t>
  </si>
  <si>
    <t>Impulse Beans</t>
  </si>
  <si>
    <t>Pulpy Roots</t>
  </si>
  <si>
    <t>Heptaploid Wheat</t>
  </si>
  <si>
    <t>Sweetroot</t>
  </si>
  <si>
    <t>Jade Peas</t>
  </si>
  <si>
    <t>Hexaberry</t>
  </si>
  <si>
    <t>Frozen Tubers</t>
  </si>
  <si>
    <t>Aloe Flesh</t>
  </si>
  <si>
    <t>Salvageable Scrap</t>
  </si>
  <si>
    <t>Grahberry</t>
  </si>
  <si>
    <t>Fireberry</t>
  </si>
  <si>
    <t>Frozern Tubers</t>
  </si>
  <si>
    <t>Humming Sac</t>
  </si>
  <si>
    <t>Subterranean Organic Structure</t>
  </si>
  <si>
    <t>Armored Clams</t>
  </si>
  <si>
    <t>Buried Mineral Formation</t>
  </si>
  <si>
    <t>Alluring Specimen</t>
  </si>
  <si>
    <t>Curious Deposit (underwater)</t>
  </si>
  <si>
    <t>Floating Crystal</t>
  </si>
  <si>
    <t>Metal Fingers</t>
  </si>
  <si>
    <t>Sentient Plant</t>
  </si>
  <si>
    <t>Organic Rock (Chlorine)</t>
  </si>
  <si>
    <t>Organic Rock (Mordite)</t>
  </si>
  <si>
    <t>Strange Deposits</t>
  </si>
  <si>
    <t>Subterranean Relic</t>
  </si>
  <si>
    <t>Deposits</t>
  </si>
  <si>
    <t>Special</t>
  </si>
  <si>
    <t>Common Plants</t>
  </si>
  <si>
    <t>Uncommon Plants</t>
  </si>
  <si>
    <t>Rare Items</t>
  </si>
  <si>
    <t>Advanced Materials</t>
  </si>
  <si>
    <t>Scientific</t>
  </si>
  <si>
    <t>Value</t>
  </si>
  <si>
    <t>Manufacturing</t>
  </si>
  <si>
    <t>Technology</t>
  </si>
  <si>
    <t>Trading</t>
  </si>
  <si>
    <t>Power Generation</t>
  </si>
  <si>
    <t>Mining</t>
  </si>
  <si>
    <t>Commercial</t>
  </si>
  <si>
    <t>Mercantile</t>
  </si>
  <si>
    <t>Shipping</t>
  </si>
  <si>
    <t>Alchemical</t>
  </si>
  <si>
    <t>Material Fusion</t>
  </si>
  <si>
    <t>Metal Processing</t>
  </si>
  <si>
    <t>Ore Processing</t>
  </si>
  <si>
    <t>Experimental</t>
  </si>
  <si>
    <t>Mathematical</t>
  </si>
  <si>
    <t>Research</t>
  </si>
  <si>
    <t>Minerals</t>
  </si>
  <si>
    <t>Ore Extraction</t>
  </si>
  <si>
    <t>Prospecting</t>
  </si>
  <si>
    <t>Construction</t>
  </si>
  <si>
    <t>Mass Production</t>
  </si>
  <si>
    <t>Engineering</t>
  </si>
  <si>
    <t>High-Tech</t>
  </si>
  <si>
    <t>Nano-Construction</t>
  </si>
  <si>
    <t>Energy Supply</t>
  </si>
  <si>
    <t>Fuel-Generation</t>
  </si>
  <si>
    <t>High-Voltage</t>
  </si>
  <si>
    <t>Guild</t>
  </si>
  <si>
    <t>Merchants</t>
  </si>
  <si>
    <t>Explorers</t>
  </si>
  <si>
    <t>Station Guild</t>
  </si>
  <si>
    <t>Business</t>
  </si>
  <si>
    <t>Economy Level</t>
  </si>
  <si>
    <t>Economy Type</t>
  </si>
  <si>
    <t>Mercenaries</t>
  </si>
  <si>
    <t>Adequate</t>
  </si>
  <si>
    <t>Satisfactory</t>
  </si>
  <si>
    <t>Sustainable</t>
  </si>
  <si>
    <t>Prosperous</t>
  </si>
  <si>
    <t>High Supply</t>
  </si>
  <si>
    <t>Antimatter</t>
  </si>
  <si>
    <t>Carbon Nanotubes</t>
  </si>
  <si>
    <t>Amino Chamber</t>
  </si>
  <si>
    <t>Solar Mirror</t>
  </si>
  <si>
    <t>Antimatter Housing</t>
  </si>
  <si>
    <t>Hermetic Seal</t>
  </si>
  <si>
    <t>Affluent</t>
  </si>
  <si>
    <t>Booming</t>
  </si>
  <si>
    <t>Wealthy</t>
  </si>
  <si>
    <t>Comfortable</t>
  </si>
  <si>
    <t>Balanced</t>
  </si>
  <si>
    <t>Curious Deposit</t>
  </si>
  <si>
    <t>Stasis Device</t>
  </si>
  <si>
    <t>Fusion Ignitor</t>
  </si>
  <si>
    <t>Opulent</t>
  </si>
  <si>
    <t>Destitute</t>
  </si>
  <si>
    <t>Developing</t>
  </si>
  <si>
    <t>Thermic Condensate</t>
  </si>
  <si>
    <t>Acid</t>
  </si>
  <si>
    <t>Circuit Board</t>
  </si>
  <si>
    <t>Heat Capacitor</t>
  </si>
  <si>
    <t>Liquid Explosive</t>
  </si>
  <si>
    <t>Living Glass</t>
  </si>
  <si>
    <t>Lubricant</t>
  </si>
  <si>
    <t>Poly Fibre</t>
  </si>
  <si>
    <t>Unstable Gel</t>
  </si>
  <si>
    <t>Cryogenic Chamber</t>
  </si>
  <si>
    <t>Portable Reactor</t>
  </si>
  <si>
    <t>Quantum Processor</t>
  </si>
  <si>
    <t>Aronium</t>
  </si>
  <si>
    <t>Dirty Bronze</t>
  </si>
  <si>
    <t>Grantine</t>
  </si>
  <si>
    <t>Herox</t>
  </si>
  <si>
    <t>Lemmium</t>
  </si>
  <si>
    <t>Magno-Gold</t>
  </si>
  <si>
    <t>Enriched Carbon</t>
  </si>
  <si>
    <t>Nitrogen Salt</t>
  </si>
  <si>
    <t>Geodesite</t>
  </si>
  <si>
    <t>Iridesite</t>
  </si>
  <si>
    <t>Cryo-Pump</t>
  </si>
  <si>
    <t>Fusion Accelerant</t>
  </si>
  <si>
    <t>Hot Ice</t>
  </si>
  <si>
    <t>Organic Catalyst</t>
  </si>
  <si>
    <t>Semiconductor</t>
  </si>
  <si>
    <t>Superconductor</t>
  </si>
  <si>
    <t>Fermented Fruit</t>
  </si>
  <si>
    <t>Enzyme Fluid</t>
  </si>
  <si>
    <t>Bloody Organ</t>
  </si>
  <si>
    <t>Fresh Milk</t>
  </si>
  <si>
    <t>Tall Eggs</t>
  </si>
  <si>
    <t>Scented Herbs</t>
  </si>
  <si>
    <t>Wild Milk</t>
  </si>
  <si>
    <t>Pheromone Sac</t>
  </si>
  <si>
    <t>Non-Toxic Mushroom</t>
  </si>
  <si>
    <t>Solartillo</t>
  </si>
  <si>
    <t>Cactus Nectar</t>
  </si>
  <si>
    <t>Sweetened Compost</t>
  </si>
  <si>
    <t>Glass Grains</t>
  </si>
  <si>
    <t>Sievert Beans</t>
  </si>
  <si>
    <t>Creature Pellets</t>
  </si>
  <si>
    <t>Creature Pells</t>
  </si>
  <si>
    <t>Synthetic Worms</t>
  </si>
  <si>
    <t>Leg Meat</t>
  </si>
  <si>
    <t>Ground Meat</t>
  </si>
  <si>
    <t>ProtoSausage</t>
  </si>
  <si>
    <t>Diplo Chunks</t>
  </si>
  <si>
    <t>Scaly Meat</t>
  </si>
  <si>
    <t>Raw Steak</t>
  </si>
  <si>
    <t>Meaty Chunks</t>
  </si>
  <si>
    <t>Offal Sac</t>
  </si>
  <si>
    <t>Feline Liver</t>
  </si>
  <si>
    <t>Pilgrimberry</t>
  </si>
  <si>
    <t>Refined Flour</t>
  </si>
  <si>
    <t>Kelp Rice</t>
  </si>
  <si>
    <t>Wild Yeast</t>
  </si>
  <si>
    <t>Meat Flakes</t>
  </si>
  <si>
    <t>Silicon Egg</t>
  </si>
  <si>
    <t>Steamed Vegetables</t>
  </si>
  <si>
    <t>Marrow Flesh</t>
  </si>
  <si>
    <t>Processed Meat</t>
  </si>
  <si>
    <t>Strider Sausage</t>
  </si>
  <si>
    <t>Fiendish Roe</t>
  </si>
  <si>
    <t>Meaty Wings</t>
  </si>
  <si>
    <t>Smoked Meat</t>
  </si>
  <si>
    <t>Processed Sugar</t>
  </si>
  <si>
    <t>Synthetic Honey</t>
  </si>
  <si>
    <t>Sticky 'Honey'</t>
  </si>
  <si>
    <t>Cream</t>
  </si>
  <si>
    <t>Proto-Cream</t>
  </si>
  <si>
    <t>Warm Proto-Milk</t>
  </si>
  <si>
    <t>Churned Butter</t>
  </si>
  <si>
    <t>Proto-Butter</t>
  </si>
  <si>
    <t>Pastry</t>
  </si>
  <si>
    <t>Bone Butter</t>
  </si>
  <si>
    <t>Bone Milk</t>
  </si>
  <si>
    <t>Bone Nuggets</t>
  </si>
  <si>
    <t>Bone Cream</t>
  </si>
  <si>
    <t>Viscous Custard</t>
  </si>
  <si>
    <t>Creature Egg</t>
  </si>
  <si>
    <t>Giant Egg</t>
  </si>
  <si>
    <t>Salty Custard</t>
  </si>
  <si>
    <t>Monstrous Custard</t>
  </si>
  <si>
    <t>Larval Core</t>
  </si>
  <si>
    <t>Stellar Custard</t>
  </si>
  <si>
    <t>Delicate Meringue</t>
  </si>
  <si>
    <t>Sweetened Butter</t>
  </si>
  <si>
    <t>Sweetened Proto-Butter</t>
  </si>
  <si>
    <t>Honey Butter</t>
  </si>
  <si>
    <t>Honied Proto-Butter</t>
  </si>
  <si>
    <t>Gooey Butter</t>
  </si>
  <si>
    <t>Gooey ProtoButter</t>
  </si>
  <si>
    <t>Tangy Cheese</t>
  </si>
  <si>
    <t>ProtoCheese</t>
  </si>
  <si>
    <t>Dough</t>
  </si>
  <si>
    <t>Crunchy Caramel</t>
  </si>
  <si>
    <t>Root Juice</t>
  </si>
  <si>
    <t>Clarified Oil</t>
  </si>
  <si>
    <t>Proto-Oil</t>
  </si>
  <si>
    <t>Iced Screams</t>
  </si>
  <si>
    <t>Horrifying Mush</t>
  </si>
  <si>
    <t>Hypnotic Eye</t>
  </si>
  <si>
    <t>Ice Cream</t>
  </si>
  <si>
    <t>Briney Rime</t>
  </si>
  <si>
    <t>Deathly-Cold Ice Cream</t>
  </si>
  <si>
    <t>Stellar Ice Cream</t>
  </si>
  <si>
    <t>Chocolate Ice Cream</t>
  </si>
  <si>
    <t>Bittersweet Cocoa</t>
  </si>
  <si>
    <t>Caramel Ice Cream</t>
  </si>
  <si>
    <t>Fruity Ice Cream</t>
  </si>
  <si>
    <t>Cactus Jelly</t>
  </si>
  <si>
    <t>Furball Jelly</t>
  </si>
  <si>
    <t>Leopard-Fruit</t>
  </si>
  <si>
    <t>Apple' Ice Cream</t>
  </si>
  <si>
    <t>Crab 'Apple'</t>
  </si>
  <si>
    <t>Honey Ice Cream</t>
  </si>
  <si>
    <t>Perpetual Ice Cream</t>
  </si>
  <si>
    <t>Anomalous Jam</t>
  </si>
  <si>
    <t>Vy'ice Cream</t>
  </si>
  <si>
    <t>Grahj'am</t>
  </si>
  <si>
    <t>Spiced Ice</t>
  </si>
  <si>
    <t>Ever-burning Jam</t>
  </si>
  <si>
    <t>Ship Type</t>
  </si>
  <si>
    <t>Ship Name</t>
  </si>
  <si>
    <t>Fighter</t>
  </si>
  <si>
    <t>Explorer</t>
  </si>
  <si>
    <t>Shuttle</t>
  </si>
  <si>
    <t>Scooped Innards</t>
  </si>
  <si>
    <t>50% Hazard Protection</t>
  </si>
  <si>
    <t>25% Hazard Protection</t>
  </si>
  <si>
    <t>Wriggling Jam</t>
  </si>
  <si>
    <t>Bread</t>
  </si>
  <si>
    <t>Jetpack Boost Duraction 8 seconds</t>
  </si>
  <si>
    <t>Cake Batter</t>
  </si>
  <si>
    <t>Tall Egg</t>
  </si>
  <si>
    <t>20% Energy</t>
  </si>
  <si>
    <t>Cream Buns</t>
  </si>
  <si>
    <t>Esophageal Surprise</t>
  </si>
  <si>
    <t>Custard Fancy</t>
  </si>
  <si>
    <t>Briney Delight</t>
  </si>
  <si>
    <t>Interstellar Fancy</t>
  </si>
  <si>
    <t>Glittering Honey Cake</t>
  </si>
  <si>
    <t>Kelp Sac</t>
  </si>
  <si>
    <t>Chocolate Cake</t>
  </si>
  <si>
    <t>Caramel-Encrusted Cake</t>
  </si>
  <si>
    <t>Spiced 'Apple' Cake</t>
  </si>
  <si>
    <t>Traditional Cake</t>
  </si>
  <si>
    <t>Ever-Boiling Cake</t>
  </si>
  <si>
    <t>Perpetual Cake</t>
  </si>
  <si>
    <t>Failing</t>
  </si>
  <si>
    <t>N/A</t>
  </si>
  <si>
    <t>Item</t>
  </si>
  <si>
    <t>AtlasPass v1</t>
  </si>
  <si>
    <t>AtlasPass v2</t>
  </si>
  <si>
    <t>AtlasPass v3</t>
  </si>
  <si>
    <t>Unstable Plasma</t>
  </si>
  <si>
    <t>Oxygen Capsule</t>
  </si>
  <si>
    <t>Life Support Gel</t>
  </si>
  <si>
    <t>Carbon Crystal</t>
  </si>
  <si>
    <t>Rare Metal Element</t>
  </si>
  <si>
    <t>Chloride Lattice</t>
  </si>
  <si>
    <t>Mind Control Device</t>
  </si>
  <si>
    <t>Holographic Analyser</t>
  </si>
  <si>
    <t>Mineral Compressor</t>
  </si>
  <si>
    <t>Explosive Drones</t>
  </si>
  <si>
    <t>Fuel Oxidiser</t>
  </si>
  <si>
    <t>Warp Hypercore</t>
  </si>
  <si>
    <t>Starshield Battery</t>
  </si>
  <si>
    <t>Promising</t>
  </si>
  <si>
    <t>Advanced</t>
  </si>
  <si>
    <t>Struggling</t>
  </si>
  <si>
    <t>Hauler</t>
  </si>
  <si>
    <t>Economy Desriptor</t>
  </si>
  <si>
    <t>Economy Strength</t>
  </si>
  <si>
    <t>Declining</t>
  </si>
  <si>
    <t>Fledgling</t>
  </si>
  <si>
    <t>Low Supply</t>
  </si>
  <si>
    <t>Unsuccessful</t>
  </si>
  <si>
    <t>Unpromising</t>
  </si>
  <si>
    <t>Weak</t>
  </si>
  <si>
    <t>Average</t>
  </si>
  <si>
    <t>Medium Supply</t>
  </si>
  <si>
    <t>Strong</t>
  </si>
  <si>
    <t>Secondary Resources of Note</t>
  </si>
  <si>
    <t>Acquired</t>
  </si>
  <si>
    <t>Entry Count</t>
  </si>
  <si>
    <t>Estimated Nanites</t>
  </si>
  <si>
    <t>Planet Count</t>
  </si>
  <si>
    <t>Ion Battery</t>
  </si>
  <si>
    <t>Starship Launch Fuel</t>
  </si>
  <si>
    <t>Warp Cell</t>
  </si>
  <si>
    <t>Hydrolic Wiring</t>
  </si>
  <si>
    <t>Hydrothermal Fuel Cell</t>
  </si>
  <si>
    <t>Desired Output</t>
  </si>
  <si>
    <t>Input 1</t>
  </si>
  <si>
    <t>Quantity 1</t>
  </si>
  <si>
    <t>Input 2</t>
  </si>
  <si>
    <t>Quantity 2</t>
  </si>
  <si>
    <t>Input 3</t>
  </si>
  <si>
    <t>Quantity 3</t>
  </si>
  <si>
    <t>Output 1</t>
  </si>
  <si>
    <t>Quantity 12</t>
  </si>
  <si>
    <t>Selanium</t>
  </si>
  <si>
    <t>Cyto Phosphate</t>
  </si>
  <si>
    <t>Di-Hydrogen</t>
  </si>
  <si>
    <t>Solarium</t>
  </si>
  <si>
    <t>Superoxide Crystal</t>
  </si>
  <si>
    <t>Di-Hydrogen Jelly</t>
  </si>
  <si>
    <t>Phosphorus</t>
  </si>
  <si>
    <t>Activated indium</t>
  </si>
  <si>
    <t>Destabilized Sodium</t>
  </si>
  <si>
    <t>Crystal Sulphide</t>
  </si>
  <si>
    <t>Tetracobalt</t>
  </si>
  <si>
    <t>Ionized Cobalt</t>
  </si>
  <si>
    <t>Actvated Cadmium</t>
  </si>
  <si>
    <t>Sulpherine</t>
  </si>
  <si>
    <t>Solenium</t>
  </si>
  <si>
    <t>Residual Goop</t>
  </si>
  <si>
    <t>Living Pearl</t>
  </si>
  <si>
    <t>Hexite</t>
  </si>
  <si>
    <t>Solt</t>
  </si>
  <si>
    <t>Coprite</t>
  </si>
  <si>
    <t>Nanite Cluster</t>
  </si>
  <si>
    <t>Hadal Core</t>
  </si>
  <si>
    <t>Salvaged Data</t>
  </si>
  <si>
    <t>Runaway Mould</t>
  </si>
  <si>
    <t>Viscous Fluids</t>
  </si>
  <si>
    <t>Living Slime</t>
  </si>
  <si>
    <t>Magna-Gold</t>
  </si>
  <si>
    <t>Planet</t>
  </si>
  <si>
    <t>Kram-Fuchio-Bac</t>
  </si>
  <si>
    <t>Paeum Alpha</t>
  </si>
  <si>
    <t>Jia Lissa</t>
  </si>
  <si>
    <t>Ijoide</t>
  </si>
  <si>
    <t>Fibrous Stew</t>
  </si>
  <si>
    <t>Non-Toxic Mushrooms</t>
  </si>
  <si>
    <t>Flavoursome Sauce</t>
  </si>
  <si>
    <t>Writhing, Roiling Batter</t>
  </si>
  <si>
    <t>Cake of Sin</t>
  </si>
  <si>
    <t>Cake of the Lost</t>
  </si>
  <si>
    <t>Caramelised Nightmare</t>
  </si>
  <si>
    <t>Fluffy Throatripper</t>
  </si>
  <si>
    <t>Itching, Creeping Honey Sponge</t>
  </si>
  <si>
    <t>Tortured Honey Cake</t>
  </si>
  <si>
    <t>Unbound Cream Horn</t>
  </si>
  <si>
    <t>Unbound Monstrosity</t>
  </si>
  <si>
    <t>Volatile Chocolate Fancy</t>
  </si>
  <si>
    <t>Writhing Jam Puff</t>
  </si>
  <si>
    <t>Wailing Batter</t>
  </si>
  <si>
    <t>Proto-Batter</t>
  </si>
  <si>
    <t>Lumpen Doughnut</t>
  </si>
  <si>
    <t>Anomalous Doughnut</t>
  </si>
  <si>
    <t>Caramel Doughnut</t>
  </si>
  <si>
    <t>Cocoa Doughnut</t>
  </si>
  <si>
    <t>Custard Doughnut</t>
  </si>
  <si>
    <t>Gooey ProtoDoughnut</t>
  </si>
  <si>
    <t>Honey Doughnut</t>
  </si>
  <si>
    <t>Jam Doughnut</t>
  </si>
  <si>
    <t>Monstrous Doughnut</t>
  </si>
  <si>
    <t>Proteinous Doughnut</t>
  </si>
  <si>
    <t>Salty Doughnut</t>
  </si>
  <si>
    <t>The Stellarator</t>
  </si>
  <si>
    <t>Wriggling Doughnut</t>
  </si>
  <si>
    <t>Horrifying, Gooey Delight</t>
  </si>
  <si>
    <t>Interstellar Curiosity</t>
  </si>
  <si>
    <t>Soft Custard Fancy</t>
  </si>
  <si>
    <t>Stellar Custard Tart</t>
  </si>
  <si>
    <t>Extra-Fluffy Batter</t>
  </si>
  <si>
    <t>Starbirth Delight</t>
  </si>
  <si>
    <t>Pie Case</t>
  </si>
  <si>
    <t>Thick, Sweet Batter</t>
  </si>
  <si>
    <t>Anomalous Tart</t>
  </si>
  <si>
    <t>'Legs-in-Pastry'</t>
  </si>
  <si>
    <t>Baked Cheese Tart</t>
  </si>
  <si>
    <t>Cheesy Vegetable Pie</t>
  </si>
  <si>
    <t>Chewy Organ Pie</t>
  </si>
  <si>
    <t>Cocoa Tart</t>
  </si>
  <si>
    <t>Creamy Treat</t>
  </si>
  <si>
    <t>Baked Eggs</t>
  </si>
  <si>
    <t>Omelette</t>
  </si>
  <si>
    <t>Whispering Omelette</t>
  </si>
  <si>
    <t>Proto-Omelette</t>
  </si>
  <si>
    <t>Parasitic Omelette</t>
  </si>
  <si>
    <t>Pilgrim's Tonic</t>
  </si>
  <si>
    <t>Fire Water</t>
  </si>
  <si>
    <t>Refreshing Drink</t>
  </si>
  <si>
    <t>Scorching Sauce</t>
  </si>
  <si>
    <t>Creamy Sauce</t>
  </si>
  <si>
    <t>Partially-Liquid Cheese</t>
  </si>
  <si>
    <t>Mystery Meat Stew</t>
  </si>
  <si>
    <t>Stewed Organs</t>
  </si>
  <si>
    <t>Well-Stirred Stew</t>
  </si>
  <si>
    <t>Abyssal Stew</t>
  </si>
  <si>
    <t>Tangy Vegetable Stew</t>
  </si>
  <si>
    <t>Cheese-and-Flesh Stew</t>
  </si>
  <si>
    <t>Creamed Organ Soup</t>
  </si>
  <si>
    <t>Cream of Vegetable Soup</t>
  </si>
  <si>
    <t>Fiery Vegetable Stew</t>
  </si>
  <si>
    <t>Flavoursome Organs</t>
  </si>
  <si>
    <t>Delicious Vegetable Stew</t>
  </si>
  <si>
    <t>Herb-Encrusted Flesh</t>
  </si>
  <si>
    <t>Proto-Beignet</t>
  </si>
  <si>
    <t>'Apple' Cake of Lost Souls</t>
  </si>
  <si>
    <t>'Apple' Curiosity</t>
  </si>
  <si>
    <t>'Apple' Ice Cream</t>
  </si>
  <si>
    <t>Crap 'Apple'</t>
  </si>
  <si>
    <t>Angelic Fruitcake</t>
  </si>
  <si>
    <t>Appalling Jam Sponge</t>
  </si>
  <si>
    <t>Burning Jam Fluffer</t>
  </si>
  <si>
    <t>Cake of Burning Dread</t>
  </si>
  <si>
    <t>Caramel Curiosity</t>
  </si>
  <si>
    <t>Chocolate Curiosity</t>
  </si>
  <si>
    <t>Chocolate Dream</t>
  </si>
  <si>
    <t>Choking Monstrosity Cake</t>
  </si>
  <si>
    <t>Cream Curiosity</t>
  </si>
  <si>
    <t>Custard Curiosity</t>
  </si>
  <si>
    <t>Deviled Organs</t>
  </si>
  <si>
    <t>Scourching Sauce</t>
  </si>
  <si>
    <t>Scourching Sause</t>
  </si>
  <si>
    <t>Doomed Cream Cake</t>
  </si>
  <si>
    <t>Fluffy Caramel Delight</t>
  </si>
  <si>
    <t>Fruity Pudding</t>
  </si>
  <si>
    <t>Glowing Pie</t>
  </si>
  <si>
    <t>Gooey Caramel Cake</t>
  </si>
  <si>
    <t>Gooey Chocolate Cake</t>
  </si>
  <si>
    <t>Gooey Custard Fancy</t>
  </si>
  <si>
    <t>Gooey Fruit Surprise</t>
  </si>
  <si>
    <t>Gooey Honey Puff</t>
  </si>
  <si>
    <t>Gooey Mouthburner</t>
  </si>
  <si>
    <t>Gooey Screamer</t>
  </si>
  <si>
    <t>Haunted Chocolate Dreams</t>
  </si>
  <si>
    <t>Haunted Pie</t>
  </si>
  <si>
    <t>High-Fibre Pie</t>
  </si>
  <si>
    <t>Honey Tart</t>
  </si>
  <si>
    <t>Honey-Soaked Fancy</t>
  </si>
  <si>
    <t>Honeybutter Doughnut</t>
  </si>
  <si>
    <t>Honied Angel Cake</t>
  </si>
  <si>
    <t>Honied Proto-Cake</t>
  </si>
  <si>
    <t>Honied Throat-Sticker</t>
  </si>
  <si>
    <t>Jam Curiosity</t>
  </si>
  <si>
    <t>Jam Fluffer</t>
  </si>
  <si>
    <t>Jam Oozers</t>
  </si>
  <si>
    <t>Jam Tart</t>
  </si>
  <si>
    <t>Jellied Fur Tart</t>
  </si>
  <si>
    <t>Monstrous Honey Cake</t>
  </si>
  <si>
    <t>Most Curious Cake</t>
  </si>
  <si>
    <t>Mushed Root Pie</t>
  </si>
  <si>
    <t>Mystery Meat Pie</t>
  </si>
  <si>
    <t>Perpetual Honeycake</t>
  </si>
  <si>
    <t>Can sell for Nanites</t>
  </si>
  <si>
    <t>Movement Module</t>
  </si>
  <si>
    <t>Life Support Module</t>
  </si>
  <si>
    <t>Toxic Protection Module</t>
  </si>
  <si>
    <t>Underwater Protection Module</t>
  </si>
  <si>
    <t>Shield Module</t>
  </si>
  <si>
    <t>Scanner Module</t>
  </si>
  <si>
    <t>Radiation Protection Module</t>
  </si>
  <si>
    <t>Minotaur Cannon Module</t>
  </si>
  <si>
    <t>Exocraft Engine Upgrade</t>
  </si>
  <si>
    <t>Exocraft Booster Upgrade</t>
  </si>
  <si>
    <t>Exocraft Laser Upgrade</t>
  </si>
  <si>
    <t>Exocraft Cannon Upgrade</t>
  </si>
  <si>
    <t>Exocraft Upgrades</t>
  </si>
  <si>
    <t>Exosuit Upgrades</t>
  </si>
  <si>
    <t>Hyperdrive Upgrade</t>
  </si>
  <si>
    <t>Photon Cannon Upgrade</t>
  </si>
  <si>
    <t>Phase Beam Upgrade</t>
  </si>
  <si>
    <t>Positron Upgrade</t>
  </si>
  <si>
    <t>Infra-Knife Upgrade</t>
  </si>
  <si>
    <t>Cyclotron Upgrade</t>
  </si>
  <si>
    <t>Pulse Engine Upgrade</t>
  </si>
  <si>
    <t>Starship Upgrades</t>
  </si>
  <si>
    <t>Mining Beam Upgrade</t>
  </si>
  <si>
    <t>Boltcaster Upgrae</t>
  </si>
  <si>
    <t>Blaze Javelin Upgrade</t>
  </si>
  <si>
    <t>Pulse Spitter Upgrade</t>
  </si>
  <si>
    <t>Scatter Blaster Upgrade</t>
  </si>
  <si>
    <t>Plasma Launcher Upgrade</t>
  </si>
  <si>
    <t>Geology Cannon Upgrade</t>
  </si>
  <si>
    <t>Multi-tool Upgrades</t>
  </si>
  <si>
    <t>Humbolt Drive Module</t>
  </si>
  <si>
    <t>Nautilon Cannon Module</t>
  </si>
  <si>
    <t>Minotaur Engine Module</t>
  </si>
  <si>
    <t>Minotaur Laser Moduele</t>
  </si>
  <si>
    <t>Starship Shield Upgrade</t>
  </si>
  <si>
    <t>Thermal Protection Module (Cold)</t>
  </si>
  <si>
    <t>Thermal Protection Module (Heat)</t>
  </si>
  <si>
    <t>Systems</t>
  </si>
  <si>
    <t>Type</t>
  </si>
  <si>
    <t>Target</t>
  </si>
  <si>
    <t>Each system has 7 Shuttles</t>
  </si>
  <si>
    <t>Gek = 7 Haulers, 3 Explorers, 3 Fighters</t>
  </si>
  <si>
    <t>Korvax = 7 Explorers, 3 Fighters, 3 Haulers</t>
  </si>
  <si>
    <t>Vy'keen = 7 Fighters, 3 Explorers, 3 Haulers</t>
  </si>
  <si>
    <t>Frigate Fuel (50 Tonnes)</t>
  </si>
  <si>
    <t>Frigate Fuel (100 Tonnes)</t>
  </si>
  <si>
    <t>Frigate Fuel (200 Tonnes)</t>
  </si>
  <si>
    <t>System business</t>
  </si>
  <si>
    <t>Economy is</t>
  </si>
  <si>
    <t>Creature Genera Discovered</t>
  </si>
  <si>
    <t>Anastomus, Uncommon (Striders)</t>
  </si>
  <si>
    <t>Anomalous, Rare (exotic biomes)</t>
  </si>
  <si>
    <t>Bos, Rare (Spiders)</t>
  </si>
  <si>
    <t>Bosoptera (Flying beetles)</t>
  </si>
  <si>
    <t>Conokinis, Common (beetles)</t>
  </si>
  <si>
    <t>Felidae, Common (Cat)</t>
  </si>
  <si>
    <t>Felihex, Uncommon (Hex Cat)</t>
  </si>
  <si>
    <t>Felihex, Uncommon (Hexa Cow)</t>
  </si>
  <si>
    <t>Lok, Common (Blobs)</t>
  </si>
  <si>
    <t>Mechanoceris (Robot Antelope)</t>
  </si>
  <si>
    <t>Mogara, Rare (Bipedal)</t>
  </si>
  <si>
    <t>Osteofelidae (Bonecats)</t>
  </si>
  <si>
    <t>Prionterrae (Ploughs)</t>
  </si>
  <si>
    <t>Procavya, Common (Rodents)</t>
  </si>
  <si>
    <t>Protocaeli, (Protofliers)</t>
  </si>
  <si>
    <t>Protosphaeridae (Protorollers)</t>
  </si>
  <si>
    <t>Prototarrae (Protodiggers)</t>
  </si>
  <si>
    <t>Rangifae, Uncommon (Long neck)</t>
  </si>
  <si>
    <t>Reococcyx, Unc. (Bi antelope)</t>
  </si>
  <si>
    <t>Spiralis (Drills)</t>
  </si>
  <si>
    <t>Talpidae (Moles)</t>
  </si>
  <si>
    <t>Tetraceris, Common (Antelope)</t>
  </si>
  <si>
    <t>Theroma, Unc. (Triceratops)</t>
  </si>
  <si>
    <t>Tyranocae, Unc. (T-Rex)</t>
  </si>
  <si>
    <t>Ungulatis, Common (Cow)</t>
  </si>
  <si>
    <t>Glyphs</t>
  </si>
  <si>
    <t>Sunset</t>
  </si>
  <si>
    <t>Bird</t>
  </si>
  <si>
    <t>Face</t>
  </si>
  <si>
    <t>Diplo</t>
  </si>
  <si>
    <t>Eclipse</t>
  </si>
  <si>
    <t>Balloon</t>
  </si>
  <si>
    <t>Boat</t>
  </si>
  <si>
    <t>Bug</t>
  </si>
  <si>
    <t>Dragonfly</t>
  </si>
  <si>
    <t>Galaxy</t>
  </si>
  <si>
    <t>Voxel</t>
  </si>
  <si>
    <t>Fish</t>
  </si>
  <si>
    <t>Tent</t>
  </si>
  <si>
    <t>Rocket</t>
  </si>
  <si>
    <t>Tree</t>
  </si>
  <si>
    <t>Atlas</t>
  </si>
  <si>
    <t>Planet's Portal Address</t>
  </si>
  <si>
    <t xml:space="preserve">General System Information
</t>
  </si>
  <si>
    <t xml:space="preserve">Stellar Class
</t>
  </si>
  <si>
    <t xml:space="preserve">Planet Count
</t>
  </si>
  <si>
    <t xml:space="preserve">Extreme Hazard Planet
</t>
  </si>
  <si>
    <t xml:space="preserve">Moon
</t>
  </si>
  <si>
    <t xml:space="preserve">Sentinel Activity
</t>
  </si>
  <si>
    <t xml:space="preserve">Landed on Surface
</t>
  </si>
  <si>
    <t xml:space="preserve">Cobalt Second
</t>
  </si>
  <si>
    <t xml:space="preserve">Count
</t>
  </si>
  <si>
    <t xml:space="preserve">System Name
</t>
  </si>
  <si>
    <t xml:space="preserve">Planet Name
</t>
  </si>
  <si>
    <t xml:space="preserve">Planet Type
</t>
  </si>
  <si>
    <t xml:space="preserve">Planet Category
</t>
  </si>
  <si>
    <t>NOTES</t>
  </si>
  <si>
    <t xml:space="preserve">Faction
</t>
  </si>
  <si>
    <t xml:space="preserve">Economy State
</t>
  </si>
  <si>
    <t>Ship Types</t>
  </si>
  <si>
    <t>Ship Class</t>
  </si>
  <si>
    <t>Cargo Slots</t>
  </si>
  <si>
    <t>Cost in Units</t>
  </si>
  <si>
    <t>Concat</t>
  </si>
  <si>
    <t xml:space="preserve">System Faction
</t>
  </si>
  <si>
    <t xml:space="preserve">Ship Type
</t>
  </si>
  <si>
    <t xml:space="preserve">Grade
</t>
  </si>
  <si>
    <t xml:space="preserve">Ship Name
</t>
  </si>
  <si>
    <t xml:space="preserve">Ship Cost
</t>
  </si>
  <si>
    <t xml:space="preserve">Estimated Net Expense
</t>
  </si>
  <si>
    <t xml:space="preserve">Cargo Spaces
</t>
  </si>
  <si>
    <t xml:space="preserve">Upgrades from Scrapping
</t>
  </si>
  <si>
    <t xml:space="preserve">Estimated Nanites
</t>
  </si>
  <si>
    <t xml:space="preserve">Storage Augmentation
</t>
  </si>
  <si>
    <t xml:space="preserve">Estimated Cost per Nanite
</t>
  </si>
  <si>
    <t xml:space="preserve">Notes
</t>
  </si>
  <si>
    <t>Upgrade Grade</t>
  </si>
  <si>
    <t>Cost after Scrap (%)</t>
  </si>
  <si>
    <t>Derelict Freighter</t>
  </si>
  <si>
    <t>Multitool in Station</t>
  </si>
  <si>
    <t xml:space="preserve">Quan 2
</t>
  </si>
  <si>
    <t xml:space="preserve">Ingredient 3
</t>
  </si>
  <si>
    <t xml:space="preserve">Quan 3
</t>
  </si>
  <si>
    <t xml:space="preserve">Product
</t>
  </si>
  <si>
    <t xml:space="preserve">Quan
</t>
  </si>
  <si>
    <t xml:space="preserve">Value
</t>
  </si>
  <si>
    <t xml:space="preserve">Effect
</t>
  </si>
  <si>
    <t xml:space="preserve">Finished Product
</t>
  </si>
  <si>
    <t xml:space="preserve">Ingredient 1
</t>
  </si>
  <si>
    <t xml:space="preserve">Quan 1
</t>
  </si>
  <si>
    <t xml:space="preserve">Ingredient 2
</t>
  </si>
  <si>
    <t>High Electric</t>
  </si>
  <si>
    <t>Di-hydrogen</t>
  </si>
  <si>
    <t>Grade</t>
  </si>
  <si>
    <t>Infested</t>
  </si>
  <si>
    <t>&lt;Several&gt;</t>
  </si>
  <si>
    <t>Icy Abhorrence</t>
  </si>
  <si>
    <t>Frozen Hell</t>
  </si>
  <si>
    <t>Caustic Nightmare</t>
  </si>
  <si>
    <t>Toxic Horror</t>
  </si>
  <si>
    <t>Terrorsphere</t>
  </si>
  <si>
    <t>Infected Dustbowl</t>
  </si>
  <si>
    <t>Tainted</t>
  </si>
  <si>
    <t>Boiling Doom</t>
  </si>
  <si>
    <t>Fiery Dreadworld</t>
  </si>
  <si>
    <t>Corrupted (Infested)</t>
  </si>
  <si>
    <t>Radioactive Abomination</t>
  </si>
  <si>
    <t>Mutated</t>
  </si>
  <si>
    <t>Infected Paradise</t>
  </si>
  <si>
    <t>The Nest</t>
  </si>
  <si>
    <t>Xeno-Colony</t>
  </si>
  <si>
    <t>Worm-ridden</t>
  </si>
  <si>
    <t>Infested (Frozen)</t>
  </si>
  <si>
    <t>Infested (Toxic)</t>
  </si>
  <si>
    <t>Infested (Barren)</t>
  </si>
  <si>
    <t>Infested (Scorched)</t>
  </si>
  <si>
    <t>Infested (Irradiated)</t>
  </si>
  <si>
    <t>Egunnitr</t>
  </si>
  <si>
    <t>F7f</t>
  </si>
  <si>
    <t>Beydon XIII</t>
  </si>
  <si>
    <t>Raye XVI</t>
  </si>
  <si>
    <t>Eguypt Prime</t>
  </si>
  <si>
    <t>Edfort V</t>
  </si>
  <si>
    <t>Thminste</t>
  </si>
  <si>
    <t>Eseyci Major</t>
  </si>
  <si>
    <t>Yes</t>
  </si>
  <si>
    <t>Uonuma</t>
  </si>
  <si>
    <t>Agjyot P9</t>
  </si>
  <si>
    <t>F0f</t>
  </si>
  <si>
    <t>Nafieldea</t>
  </si>
  <si>
    <t>Ehilis Omega</t>
  </si>
  <si>
    <t>Itan XIV</t>
  </si>
  <si>
    <t>Xestor Delta</t>
  </si>
  <si>
    <t>Runonessl Ahira</t>
  </si>
  <si>
    <t>Fargar-Dio</t>
  </si>
  <si>
    <t>F0</t>
  </si>
  <si>
    <t>Eyto XV</t>
  </si>
  <si>
    <t>Viusiant Ikika</t>
  </si>
  <si>
    <t>Bakare</t>
  </si>
  <si>
    <t>Ilma XIX</t>
  </si>
  <si>
    <t>Agurus</t>
  </si>
  <si>
    <t>F4p</t>
  </si>
  <si>
    <t>Iiyas 63/V5</t>
  </si>
  <si>
    <t>Ayton Minor</t>
  </si>
  <si>
    <t>Burydont Rayor</t>
  </si>
  <si>
    <t>New Leswork</t>
  </si>
  <si>
    <t>icy</t>
  </si>
  <si>
    <t>Upgrade Count</t>
  </si>
  <si>
    <t>Tuyeyppip</t>
  </si>
  <si>
    <t>F9p</t>
  </si>
  <si>
    <t>Gejyotian Gamma</t>
  </si>
  <si>
    <t>Velmiri Komot</t>
  </si>
  <si>
    <t>Laforra Major</t>
  </si>
  <si>
    <t>Aetheb</t>
  </si>
  <si>
    <t>Iviuq T14</t>
  </si>
  <si>
    <t>Hawayne Dachi</t>
  </si>
  <si>
    <t>Ukidor VII</t>
  </si>
  <si>
    <t>F2</t>
  </si>
  <si>
    <t>Nagerael XI</t>
  </si>
  <si>
    <t>Ucestac B41</t>
  </si>
  <si>
    <t>Pianesf</t>
  </si>
  <si>
    <t>Evelarea L2</t>
  </si>
  <si>
    <t>Ewood</t>
  </si>
  <si>
    <t>Ayotia XIX</t>
  </si>
  <si>
    <t>Nedgrent</t>
  </si>
  <si>
    <t>F8</t>
  </si>
  <si>
    <t>Sosalis Beta</t>
  </si>
  <si>
    <t>Aomit</t>
  </si>
  <si>
    <t>Alhamaj</t>
  </si>
  <si>
    <t>Shforc XIX</t>
  </si>
  <si>
    <t>New Romercu</t>
  </si>
  <si>
    <t>Monossoph Sigma</t>
  </si>
  <si>
    <t>x</t>
  </si>
  <si>
    <t>Phosphorous, Ammonia, Chromatic Metal</t>
  </si>
  <si>
    <t>Chlorine, Chromatic Metal</t>
  </si>
  <si>
    <t>Pyrite, Ionised Cobalt, Pugneum</t>
  </si>
  <si>
    <t>Paraffinium, Phosphorous, Platinum, Pure Ferrite</t>
  </si>
  <si>
    <t>Henutlag</t>
  </si>
  <si>
    <t>F3p</t>
  </si>
  <si>
    <t>Wind-Swept</t>
  </si>
  <si>
    <t>Azuz VII</t>
  </si>
  <si>
    <t>Slavis</t>
  </si>
  <si>
    <t>Iresjo-Asai VI</t>
  </si>
  <si>
    <t>Ithyonic XVIII</t>
  </si>
  <si>
    <t>Floating Crystals</t>
  </si>
  <si>
    <t>CS Breath of the Nomiyam</t>
  </si>
  <si>
    <t>CS Falcon of the Kizawase</t>
  </si>
  <si>
    <t>CS Father of the Esennum</t>
  </si>
  <si>
    <t>CS Nemesis of the Riharaoc</t>
  </si>
  <si>
    <t>CS The End of the Abyss</t>
  </si>
  <si>
    <t>CS-5 Kayamama</t>
  </si>
  <si>
    <t>CS-6 Otenri's Triumph</t>
  </si>
  <si>
    <t>CS-8 Aibatahi's Triumph</t>
  </si>
  <si>
    <t>CS-9 Otomai</t>
  </si>
  <si>
    <t>CV End of the Kochi</t>
  </si>
  <si>
    <t>CV-1 Yosekin's Falcon</t>
  </si>
  <si>
    <t>CV-6 Suita's Coup</t>
  </si>
  <si>
    <t>CV-9 Agajoriu</t>
  </si>
  <si>
    <t>DSE-3 Iraiame's Prophecy</t>
  </si>
  <si>
    <t>DSE-9 Anazakiz's Owl</t>
  </si>
  <si>
    <t>DSV The Voice of Melody</t>
  </si>
  <si>
    <t>DSV-4 Egawak's Conquerer</t>
  </si>
  <si>
    <t>DSV-9 The Nishi Saviour</t>
  </si>
  <si>
    <t>MS-4 Manaia</t>
  </si>
  <si>
    <t>MV The Claws of Sleep</t>
  </si>
  <si>
    <t>MV-1 Guror's Resistance</t>
  </si>
  <si>
    <t>MV-2 Aioine's Will</t>
  </si>
  <si>
    <t>MV-2 Ikyus's Spear</t>
  </si>
  <si>
    <t>MV-6 The Koriy Pathfinder</t>
  </si>
  <si>
    <t>MV-8 The Rayamer Initiator</t>
  </si>
  <si>
    <t>SS-6 Yatsuk</t>
  </si>
  <si>
    <t>SS-8 Ebets's Vision</t>
  </si>
  <si>
    <t>SV Hawk of the Gurobeok</t>
  </si>
  <si>
    <t>SV-1 Uwakka's Mother</t>
  </si>
  <si>
    <t>SV-3 The Mamats Seeker</t>
  </si>
  <si>
    <t xml:space="preserve">Combat
</t>
  </si>
  <si>
    <t xml:space="preserve">Exploration
</t>
  </si>
  <si>
    <t xml:space="preserve">Industrial
</t>
  </si>
  <si>
    <t xml:space="preserve">Trade
</t>
  </si>
  <si>
    <t xml:space="preserve">Expeditions
</t>
  </si>
  <si>
    <t xml:space="preserve">Fuel
</t>
  </si>
  <si>
    <t xml:space="preserve">Total
</t>
  </si>
  <si>
    <t xml:space="preserve">Specialty
</t>
  </si>
  <si>
    <t xml:space="preserve">Name
</t>
  </si>
  <si>
    <t xml:space="preserve">Base Value
</t>
  </si>
  <si>
    <t xml:space="preserve">Class
</t>
  </si>
  <si>
    <t>Halcyon Breath FT3</t>
  </si>
  <si>
    <t>QI3 Ainam</t>
  </si>
  <si>
    <t>QT6 Nidaba</t>
  </si>
  <si>
    <t>Sodegaw's Experiment</t>
  </si>
  <si>
    <t>XG8 Gajor</t>
  </si>
  <si>
    <t>Hand of the Etsudam</t>
  </si>
  <si>
    <t>Hogataga's Pride</t>
  </si>
  <si>
    <t>Gobori Trailblazer XVI</t>
  </si>
  <si>
    <t>Sokaya's Exhausted Enforcer</t>
  </si>
  <si>
    <t>The Forge of Providence</t>
  </si>
  <si>
    <t>Burning Fukihara XVII</t>
  </si>
  <si>
    <t>Nunumaga's Second Terror</t>
  </si>
  <si>
    <t>QU1 Monoich</t>
  </si>
  <si>
    <t>Rebuilt Hammer AS4</t>
  </si>
  <si>
    <t>Setaga's Final  Triumph</t>
  </si>
  <si>
    <t>The Anvil of Souls</t>
  </si>
  <si>
    <t>Whispering Apostle SV3</t>
  </si>
  <si>
    <t>Erimas's Soaring Future</t>
  </si>
  <si>
    <t>Iizaw Peacemaker X</t>
  </si>
  <si>
    <t>Ahokuto's Dream UY4</t>
  </si>
  <si>
    <t>Akuip Guardian VI</t>
  </si>
  <si>
    <t>Crystal Subameri XVIII</t>
  </si>
  <si>
    <t>DH9 Madanon</t>
  </si>
  <si>
    <t>Runok FZ1</t>
  </si>
  <si>
    <t>The Departure of Melody</t>
  </si>
  <si>
    <t>The Sleep of the Clouds</t>
  </si>
  <si>
    <t>BG3 Ikyush</t>
  </si>
  <si>
    <t>NR4 Jirishiy</t>
  </si>
  <si>
    <t>Sosait RI7</t>
  </si>
  <si>
    <t>Jiider's Bright Fabricator</t>
  </si>
  <si>
    <t>Kuoka's Soaring Redemption</t>
  </si>
  <si>
    <t>Nirasu's Victory FO7</t>
  </si>
  <si>
    <t>Sword of the Joetsu</t>
  </si>
  <si>
    <t>The Anvil of Air</t>
  </si>
  <si>
    <t>Yamatsum's Timeless Pilgrim</t>
  </si>
  <si>
    <t>Azakikuz's Flight DY1</t>
  </si>
  <si>
    <t>Eyamato's Burning Avenger</t>
  </si>
  <si>
    <t>Focus of the Niigat</t>
  </si>
  <si>
    <t>Claws of the Mihara</t>
  </si>
  <si>
    <t>Kotom's Resistance AT3</t>
  </si>
  <si>
    <t>Kumiota's Gamble NH8</t>
  </si>
  <si>
    <t>Okegau of Melody</t>
  </si>
  <si>
    <t>Owl of the Ettsush</t>
  </si>
  <si>
    <t>Uonum's Lost Work</t>
  </si>
  <si>
    <t>XH8 Oyabui</t>
  </si>
  <si>
    <t>Bright Apostle JA4</t>
  </si>
  <si>
    <t>Injosep's Pride</t>
  </si>
  <si>
    <t>Timeles Kasayabu XII</t>
  </si>
  <si>
    <t>Aguch LW3</t>
  </si>
  <si>
    <t>Andairas CK6</t>
  </si>
  <si>
    <t>EC9 Sakurug</t>
  </si>
  <si>
    <t>The Apostle of the Stars</t>
  </si>
  <si>
    <t>The Breath of Air</t>
  </si>
  <si>
    <t>Umanoyab Enforcer XVII</t>
  </si>
  <si>
    <t>Usashiya's Victory KM1</t>
  </si>
  <si>
    <t>Hagataga's Pride</t>
  </si>
  <si>
    <t>Akuip Guardian</t>
  </si>
  <si>
    <t>Andaires CK6</t>
  </si>
  <si>
    <t>XH8 Puabio</t>
  </si>
  <si>
    <t>I have a small base on Eyto XV next to a Minor Settlement with a teleporter and access to my storage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</si>
</sst>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7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CC339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8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</cellStyleXfs>
  <cellXfs count="220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8" xfId="0" applyBorder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center" wrapText="1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textRotation="90" wrapText="1"/>
      <protection locked="0"/>
    </xf>
    <xf numFmtId="3" fontId="0" fillId="0" borderId="0" xfId="0" applyNumberFormat="1" applyProtection="1">
      <protection locked="0"/>
    </xf>
    <xf numFmtId="3" fontId="0" fillId="0" borderId="0" xfId="0" applyNumberFormat="1" applyAlignment="1" applyProtection="1">
      <alignment horizontal="center"/>
      <protection locked="0"/>
    </xf>
    <xf numFmtId="3" fontId="0" fillId="0" borderId="9" xfId="0" applyNumberFormat="1" applyBorder="1" applyProtection="1">
      <protection locked="0"/>
    </xf>
    <xf numFmtId="3" fontId="0" fillId="0" borderId="10" xfId="0" applyNumberFormat="1" applyBorder="1" applyProtection="1">
      <protection locked="0"/>
    </xf>
    <xf numFmtId="3" fontId="0" fillId="0" borderId="11" xfId="0" applyNumberFormat="1" applyBorder="1" applyProtection="1">
      <protection locked="0"/>
    </xf>
    <xf numFmtId="0" fontId="0" fillId="0" borderId="0" xfId="0" applyProtection="1"/>
    <xf numFmtId="0" fontId="2" fillId="2" borderId="0" xfId="1" applyProtection="1"/>
    <xf numFmtId="0" fontId="0" fillId="0" borderId="5" xfId="0" applyBorder="1" applyProtection="1"/>
    <xf numFmtId="0" fontId="1" fillId="0" borderId="9" xfId="0" applyFont="1" applyBorder="1" applyAlignment="1">
      <alignment horizontal="center"/>
    </xf>
    <xf numFmtId="0" fontId="7" fillId="6" borderId="10" xfId="3" applyBorder="1" applyAlignment="1" applyProtection="1">
      <alignment horizontal="center"/>
      <protection locked="0"/>
    </xf>
    <xf numFmtId="0" fontId="7" fillId="8" borderId="23" xfId="5" applyBorder="1" applyProtection="1">
      <protection locked="0"/>
    </xf>
    <xf numFmtId="0" fontId="7" fillId="8" borderId="23" xfId="5" applyBorder="1" applyAlignment="1" applyProtection="1">
      <alignment horizontal="center"/>
      <protection locked="0"/>
    </xf>
    <xf numFmtId="0" fontId="7" fillId="8" borderId="9" xfId="5" applyBorder="1" applyProtection="1">
      <protection locked="0"/>
    </xf>
    <xf numFmtId="0" fontId="7" fillId="7" borderId="11" xfId="4" applyBorder="1" applyProtection="1">
      <protection locked="0"/>
    </xf>
    <xf numFmtId="0" fontId="7" fillId="7" borderId="9" xfId="4" applyBorder="1" applyProtection="1">
      <protection locked="0"/>
    </xf>
    <xf numFmtId="0" fontId="7" fillId="7" borderId="23" xfId="4" applyBorder="1" applyAlignment="1" applyProtection="1">
      <alignment horizontal="center"/>
      <protection locked="0"/>
    </xf>
    <xf numFmtId="0" fontId="7" fillId="7" borderId="9" xfId="4" applyBorder="1" applyAlignment="1" applyProtection="1">
      <alignment horizontal="center"/>
      <protection locked="0"/>
    </xf>
    <xf numFmtId="0" fontId="7" fillId="7" borderId="25" xfId="4" applyBorder="1" applyProtection="1">
      <protection locked="0"/>
    </xf>
    <xf numFmtId="0" fontId="7" fillId="10" borderId="11" xfId="7" applyBorder="1" applyProtection="1"/>
    <xf numFmtId="0" fontId="7" fillId="10" borderId="9" xfId="7" applyBorder="1" applyProtection="1"/>
    <xf numFmtId="0" fontId="7" fillId="10" borderId="25" xfId="7" applyBorder="1" applyProtection="1"/>
    <xf numFmtId="0" fontId="7" fillId="10" borderId="23" xfId="7" applyBorder="1" applyProtection="1"/>
    <xf numFmtId="0" fontId="7" fillId="10" borderId="23" xfId="7" applyBorder="1" applyAlignment="1" applyProtection="1">
      <alignment horizontal="left"/>
    </xf>
    <xf numFmtId="0" fontId="7" fillId="10" borderId="13" xfId="7" applyBorder="1" applyAlignment="1" applyProtection="1">
      <alignment horizontal="left"/>
    </xf>
    <xf numFmtId="0" fontId="7" fillId="10" borderId="13" xfId="7" applyBorder="1" applyAlignment="1" applyProtection="1"/>
    <xf numFmtId="0" fontId="7" fillId="10" borderId="9" xfId="7" applyBorder="1" applyAlignment="1" applyProtection="1">
      <alignment horizontal="center"/>
    </xf>
    <xf numFmtId="0" fontId="7" fillId="10" borderId="23" xfId="7" applyBorder="1" applyAlignment="1" applyProtection="1">
      <alignment horizontal="center"/>
    </xf>
    <xf numFmtId="0" fontId="7" fillId="10" borderId="32" xfId="7" applyBorder="1" applyAlignment="1" applyProtection="1">
      <alignment horizontal="center"/>
    </xf>
    <xf numFmtId="0" fontId="7" fillId="10" borderId="25" xfId="7" applyBorder="1" applyAlignment="1" applyProtection="1">
      <alignment horizontal="center"/>
    </xf>
    <xf numFmtId="0" fontId="7" fillId="10" borderId="33" xfId="7" applyBorder="1" applyAlignment="1" applyProtection="1">
      <alignment horizontal="center"/>
    </xf>
    <xf numFmtId="0" fontId="7" fillId="8" borderId="22" xfId="5" applyBorder="1" applyAlignment="1" applyProtection="1">
      <alignment horizontal="center"/>
      <protection locked="0"/>
    </xf>
    <xf numFmtId="0" fontId="7" fillId="8" borderId="24" xfId="5" applyBorder="1" applyAlignment="1" applyProtection="1">
      <alignment horizontal="center"/>
      <protection locked="0"/>
    </xf>
    <xf numFmtId="0" fontId="7" fillId="8" borderId="36" xfId="5" applyBorder="1" applyAlignment="1" applyProtection="1">
      <alignment horizontal="center"/>
      <protection locked="0"/>
    </xf>
    <xf numFmtId="0" fontId="7" fillId="8" borderId="44" xfId="5" applyBorder="1" applyAlignment="1" applyProtection="1">
      <alignment horizontal="center"/>
      <protection locked="0"/>
    </xf>
    <xf numFmtId="0" fontId="7" fillId="8" borderId="14" xfId="5" applyBorder="1" applyAlignment="1" applyProtection="1">
      <alignment horizontal="center"/>
      <protection locked="0"/>
    </xf>
    <xf numFmtId="0" fontId="7" fillId="8" borderId="9" xfId="5" applyBorder="1" applyAlignment="1" applyProtection="1">
      <alignment horizontal="center"/>
      <protection locked="0"/>
    </xf>
    <xf numFmtId="0" fontId="7" fillId="8" borderId="15" xfId="5" applyBorder="1" applyAlignment="1" applyProtection="1">
      <alignment horizontal="center"/>
      <protection locked="0"/>
    </xf>
    <xf numFmtId="0" fontId="7" fillId="8" borderId="13" xfId="5" applyBorder="1" applyAlignment="1" applyProtection="1">
      <alignment horizontal="center"/>
      <protection locked="0"/>
    </xf>
    <xf numFmtId="0" fontId="7" fillId="8" borderId="12" xfId="5" applyBorder="1" applyAlignment="1" applyProtection="1">
      <alignment horizontal="center"/>
      <protection locked="0"/>
    </xf>
    <xf numFmtId="0" fontId="7" fillId="8" borderId="30" xfId="5" applyBorder="1" applyAlignment="1" applyProtection="1">
      <alignment horizontal="center"/>
      <protection locked="0"/>
    </xf>
    <xf numFmtId="0" fontId="7" fillId="8" borderId="10" xfId="5" applyBorder="1" applyAlignment="1" applyProtection="1">
      <alignment horizontal="center"/>
      <protection locked="0"/>
    </xf>
    <xf numFmtId="0" fontId="7" fillId="8" borderId="31" xfId="5" applyBorder="1" applyAlignment="1" applyProtection="1">
      <alignment horizontal="center"/>
      <protection locked="0"/>
    </xf>
    <xf numFmtId="0" fontId="7" fillId="8" borderId="3" xfId="5" applyBorder="1" applyAlignment="1" applyProtection="1">
      <alignment horizontal="center"/>
      <protection locked="0"/>
    </xf>
    <xf numFmtId="0" fontId="7" fillId="8" borderId="0" xfId="5" applyAlignment="1" applyProtection="1">
      <alignment horizontal="center"/>
      <protection locked="0"/>
    </xf>
    <xf numFmtId="0" fontId="1" fillId="6" borderId="26" xfId="3" applyFont="1" applyBorder="1" applyAlignment="1" applyProtection="1">
      <alignment horizontal="center" wrapText="1"/>
    </xf>
    <xf numFmtId="0" fontId="1" fillId="6" borderId="9" xfId="3" applyFont="1" applyBorder="1" applyAlignment="1" applyProtection="1">
      <alignment horizontal="right" wrapText="1"/>
    </xf>
    <xf numFmtId="0" fontId="1" fillId="6" borderId="11" xfId="3" applyFont="1" applyBorder="1" applyAlignment="1" applyProtection="1">
      <alignment horizontal="right" wrapText="1"/>
    </xf>
    <xf numFmtId="0" fontId="1" fillId="6" borderId="27" xfId="3" applyFont="1" applyBorder="1" applyAlignment="1" applyProtection="1">
      <alignment horizontal="right"/>
    </xf>
    <xf numFmtId="0" fontId="1" fillId="6" borderId="40" xfId="3" applyFont="1" applyBorder="1" applyAlignment="1" applyProtection="1">
      <alignment horizontal="center" wrapText="1"/>
      <protection locked="0"/>
    </xf>
    <xf numFmtId="0" fontId="1" fillId="6" borderId="41" xfId="3" applyFont="1" applyBorder="1" applyAlignment="1" applyProtection="1">
      <alignment horizontal="center" wrapText="1"/>
      <protection locked="0"/>
    </xf>
    <xf numFmtId="0" fontId="1" fillId="6" borderId="42" xfId="3" applyFont="1" applyBorder="1" applyAlignment="1" applyProtection="1">
      <alignment horizontal="center" wrapText="1"/>
      <protection locked="0"/>
    </xf>
    <xf numFmtId="0" fontId="1" fillId="6" borderId="16" xfId="3" applyFont="1" applyBorder="1" applyAlignment="1" applyProtection="1">
      <alignment horizontal="center" vertical="top" textRotation="90"/>
    </xf>
    <xf numFmtId="0" fontId="1" fillId="6" borderId="17" xfId="3" applyFont="1" applyBorder="1" applyAlignment="1" applyProtection="1">
      <alignment horizontal="center" vertical="top" textRotation="90"/>
    </xf>
    <xf numFmtId="0" fontId="1" fillId="6" borderId="18" xfId="3" applyFont="1" applyBorder="1" applyAlignment="1" applyProtection="1">
      <alignment horizontal="center" vertical="top" textRotation="90"/>
    </xf>
    <xf numFmtId="0" fontId="1" fillId="6" borderId="35" xfId="3" applyFont="1" applyBorder="1" applyAlignment="1" applyProtection="1">
      <alignment horizontal="center" vertical="top" textRotation="90"/>
    </xf>
    <xf numFmtId="0" fontId="1" fillId="6" borderId="40" xfId="3" applyFont="1" applyBorder="1" applyAlignment="1">
      <alignment horizontal="center" vertical="top" textRotation="90"/>
    </xf>
    <xf numFmtId="0" fontId="1" fillId="6" borderId="41" xfId="3" applyFont="1" applyBorder="1" applyAlignment="1">
      <alignment horizontal="center" vertical="top" textRotation="90"/>
    </xf>
    <xf numFmtId="0" fontId="1" fillId="6" borderId="42" xfId="3" applyFont="1" applyBorder="1" applyAlignment="1">
      <alignment horizontal="center" vertical="top" textRotation="90"/>
    </xf>
    <xf numFmtId="0" fontId="1" fillId="6" borderId="45" xfId="3" applyFont="1" applyBorder="1" applyAlignment="1" applyProtection="1">
      <alignment horizontal="center" textRotation="90" wrapText="1"/>
    </xf>
    <xf numFmtId="0" fontId="1" fillId="6" borderId="41" xfId="3" applyFont="1" applyBorder="1" applyAlignment="1" applyProtection="1">
      <alignment horizontal="center" textRotation="90" wrapText="1"/>
    </xf>
    <xf numFmtId="0" fontId="1" fillId="6" borderId="43" xfId="3" applyFont="1" applyBorder="1" applyAlignment="1" applyProtection="1">
      <alignment horizontal="center" textRotation="90" wrapText="1"/>
    </xf>
    <xf numFmtId="0" fontId="1" fillId="6" borderId="42" xfId="3" applyFont="1" applyBorder="1" applyAlignment="1" applyProtection="1">
      <alignment horizontal="center" textRotation="90" wrapText="1"/>
    </xf>
    <xf numFmtId="3" fontId="7" fillId="7" borderId="9" xfId="4" applyNumberFormat="1" applyBorder="1" applyProtection="1">
      <protection locked="0"/>
    </xf>
    <xf numFmtId="3" fontId="7" fillId="8" borderId="9" xfId="5" applyNumberFormat="1" applyBorder="1" applyProtection="1">
      <protection locked="0"/>
    </xf>
    <xf numFmtId="3" fontId="7" fillId="8" borderId="10" xfId="5" applyNumberFormat="1" applyBorder="1" applyProtection="1">
      <protection locked="0"/>
    </xf>
    <xf numFmtId="3" fontId="7" fillId="8" borderId="11" xfId="5" applyNumberFormat="1" applyBorder="1" applyProtection="1">
      <protection locked="0"/>
    </xf>
    <xf numFmtId="3" fontId="7" fillId="10" borderId="9" xfId="7" applyNumberFormat="1" applyBorder="1"/>
    <xf numFmtId="0" fontId="7" fillId="8" borderId="10" xfId="5" applyBorder="1" applyProtection="1">
      <protection locked="0"/>
    </xf>
    <xf numFmtId="0" fontId="7" fillId="7" borderId="37" xfId="4" applyBorder="1" applyProtection="1">
      <protection locked="0"/>
    </xf>
    <xf numFmtId="0" fontId="7" fillId="10" borderId="10" xfId="7" applyBorder="1" applyProtection="1"/>
    <xf numFmtId="0" fontId="7" fillId="7" borderId="9" xfId="4" applyBorder="1" applyAlignment="1" applyProtection="1">
      <protection locked="0"/>
    </xf>
    <xf numFmtId="0" fontId="7" fillId="10" borderId="1" xfId="7" applyBorder="1" applyAlignment="1" applyProtection="1">
      <alignment horizontal="center"/>
    </xf>
    <xf numFmtId="0" fontId="7" fillId="10" borderId="47" xfId="7" applyBorder="1" applyAlignment="1" applyProtection="1">
      <alignment horizontal="center"/>
    </xf>
    <xf numFmtId="0" fontId="7" fillId="6" borderId="12" xfId="3" applyBorder="1" applyProtection="1"/>
    <xf numFmtId="0" fontId="7" fillId="6" borderId="13" xfId="3" applyBorder="1" applyProtection="1"/>
    <xf numFmtId="0" fontId="7" fillId="6" borderId="9" xfId="3" applyBorder="1" applyAlignment="1" applyProtection="1">
      <alignment horizontal="center"/>
    </xf>
    <xf numFmtId="0" fontId="7" fillId="6" borderId="9" xfId="3" applyBorder="1" applyProtection="1"/>
    <xf numFmtId="0" fontId="7" fillId="6" borderId="25" xfId="3" applyBorder="1" applyProtection="1"/>
    <xf numFmtId="0" fontId="7" fillId="6" borderId="44" xfId="3" applyBorder="1" applyProtection="1"/>
    <xf numFmtId="0" fontId="7" fillId="6" borderId="23" xfId="3" applyBorder="1" applyAlignment="1" applyProtection="1">
      <alignment horizontal="center"/>
    </xf>
    <xf numFmtId="0" fontId="7" fillId="8" borderId="25" xfId="5" applyBorder="1" applyProtection="1">
      <protection locked="0"/>
    </xf>
    <xf numFmtId="0" fontId="8" fillId="5" borderId="9" xfId="2" applyBorder="1" applyAlignment="1">
      <alignment horizontal="center"/>
    </xf>
    <xf numFmtId="3" fontId="8" fillId="5" borderId="9" xfId="2" applyNumberFormat="1" applyBorder="1" applyAlignment="1">
      <alignment horizontal="center"/>
    </xf>
    <xf numFmtId="0" fontId="7" fillId="6" borderId="9" xfId="3" applyBorder="1"/>
    <xf numFmtId="3" fontId="7" fillId="8" borderId="9" xfId="5" applyNumberFormat="1" applyBorder="1" applyAlignment="1" applyProtection="1">
      <alignment horizontal="center"/>
      <protection locked="0"/>
    </xf>
    <xf numFmtId="0" fontId="7" fillId="8" borderId="9" xfId="5" applyBorder="1"/>
    <xf numFmtId="3" fontId="7" fillId="10" borderId="9" xfId="7" applyNumberFormat="1" applyBorder="1" applyProtection="1"/>
    <xf numFmtId="3" fontId="0" fillId="0" borderId="0" xfId="0" applyNumberFormat="1" applyAlignment="1">
      <alignment horizontal="center"/>
    </xf>
    <xf numFmtId="3" fontId="1" fillId="0" borderId="9" xfId="0" applyNumberFormat="1" applyFont="1" applyBorder="1" applyAlignment="1">
      <alignment horizontal="center" wrapText="1"/>
    </xf>
    <xf numFmtId="3" fontId="0" fillId="0" borderId="9" xfId="0" applyNumberFormat="1" applyBorder="1" applyAlignment="1">
      <alignment horizontal="center"/>
    </xf>
    <xf numFmtId="3" fontId="0" fillId="0" borderId="9" xfId="0" applyNumberFormat="1" applyBorder="1"/>
    <xf numFmtId="3" fontId="7" fillId="10" borderId="11" xfId="7" applyNumberFormat="1" applyBorder="1"/>
    <xf numFmtId="3" fontId="7" fillId="7" borderId="11" xfId="4" applyNumberFormat="1" applyBorder="1" applyProtection="1">
      <protection locked="0"/>
    </xf>
    <xf numFmtId="0" fontId="7" fillId="7" borderId="11" xfId="4" applyBorder="1" applyAlignment="1" applyProtection="1">
      <alignment horizontal="center"/>
      <protection locked="0"/>
    </xf>
    <xf numFmtId="3" fontId="7" fillId="10" borderId="11" xfId="7" applyNumberFormat="1" applyBorder="1" applyProtection="1"/>
    <xf numFmtId="3" fontId="7" fillId="9" borderId="25" xfId="6" applyNumberFormat="1" applyBorder="1" applyAlignment="1">
      <alignment horizontal="center" wrapText="1"/>
    </xf>
    <xf numFmtId="3" fontId="7" fillId="9" borderId="25" xfId="6" applyNumberFormat="1" applyBorder="1" applyAlignment="1" applyProtection="1">
      <alignment horizontal="center" wrapText="1"/>
      <protection locked="0"/>
    </xf>
    <xf numFmtId="0" fontId="7" fillId="6" borderId="9" xfId="3" applyBorder="1" applyAlignment="1">
      <alignment horizontal="right"/>
    </xf>
    <xf numFmtId="0" fontId="0" fillId="4" borderId="10" xfId="0" applyFill="1" applyBorder="1" applyProtection="1"/>
    <xf numFmtId="0" fontId="0" fillId="4" borderId="10" xfId="0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7" fillId="10" borderId="12" xfId="7" applyBorder="1" applyAlignment="1" applyProtection="1">
      <alignment horizontal="center"/>
    </xf>
    <xf numFmtId="0" fontId="0" fillId="0" borderId="9" xfId="0" applyBorder="1" applyProtection="1"/>
    <xf numFmtId="0" fontId="0" fillId="0" borderId="9" xfId="0" applyFont="1" applyBorder="1" applyAlignment="1" applyProtection="1"/>
    <xf numFmtId="0" fontId="0" fillId="0" borderId="0" xfId="0" applyAlignment="1" applyProtection="1">
      <alignment horizontal="center"/>
    </xf>
    <xf numFmtId="2" fontId="7" fillId="6" borderId="9" xfId="3" applyNumberFormat="1" applyBorder="1" applyAlignment="1">
      <alignment horizontal="center"/>
    </xf>
    <xf numFmtId="0" fontId="7" fillId="6" borderId="9" xfId="3" applyBorder="1" applyAlignment="1">
      <alignment horizontal="center"/>
    </xf>
    <xf numFmtId="0" fontId="9" fillId="6" borderId="40" xfId="3" applyFont="1" applyBorder="1" applyAlignment="1" applyProtection="1">
      <alignment horizontal="center" textRotation="90" wrapText="1"/>
    </xf>
    <xf numFmtId="0" fontId="9" fillId="6" borderId="40" xfId="3" applyFont="1" applyBorder="1" applyAlignment="1" applyProtection="1">
      <alignment horizontal="center" textRotation="90"/>
    </xf>
    <xf numFmtId="0" fontId="7" fillId="10" borderId="9" xfId="7" applyBorder="1"/>
    <xf numFmtId="0" fontId="0" fillId="0" borderId="9" xfId="0" applyFont="1" applyBorder="1" applyAlignment="1">
      <alignment horizontal="center"/>
    </xf>
    <xf numFmtId="2" fontId="7" fillId="8" borderId="9" xfId="5" applyNumberFormat="1" applyBorder="1" applyProtection="1">
      <protection locked="0"/>
    </xf>
    <xf numFmtId="2" fontId="7" fillId="7" borderId="9" xfId="4" applyNumberFormat="1" applyBorder="1" applyProtection="1">
      <protection locked="0"/>
    </xf>
    <xf numFmtId="0" fontId="10" fillId="0" borderId="0" xfId="0" applyFont="1" applyAlignment="1">
      <alignment horizontal="center" wrapText="1"/>
    </xf>
    <xf numFmtId="3" fontId="10" fillId="0" borderId="0" xfId="0" applyNumberFormat="1" applyFont="1" applyAlignment="1">
      <alignment horizontal="center" wrapText="1"/>
    </xf>
    <xf numFmtId="0" fontId="11" fillId="0" borderId="0" xfId="0" applyFont="1"/>
    <xf numFmtId="3" fontId="11" fillId="0" borderId="0" xfId="0" applyNumberFormat="1" applyFont="1"/>
    <xf numFmtId="0" fontId="11" fillId="0" borderId="0" xfId="0" quotePrefix="1" applyFont="1"/>
    <xf numFmtId="0" fontId="7" fillId="6" borderId="11" xfId="3" applyBorder="1" applyAlignment="1" applyProtection="1">
      <alignment horizontal="right"/>
    </xf>
    <xf numFmtId="0" fontId="7" fillId="10" borderId="11" xfId="7" applyBorder="1" applyAlignment="1" applyProtection="1">
      <alignment horizontal="center"/>
    </xf>
    <xf numFmtId="0" fontId="7" fillId="6" borderId="6" xfId="3" applyBorder="1" applyProtection="1"/>
    <xf numFmtId="0" fontId="1" fillId="0" borderId="9" xfId="0" applyFont="1" applyBorder="1"/>
    <xf numFmtId="0" fontId="7" fillId="8" borderId="23" xfId="5" applyBorder="1" applyAlignment="1" applyProtection="1">
      <alignment wrapText="1"/>
      <protection locked="0"/>
    </xf>
    <xf numFmtId="0" fontId="7" fillId="11" borderId="27" xfId="8" applyBorder="1" applyAlignment="1" applyProtection="1">
      <protection locked="0"/>
    </xf>
    <xf numFmtId="0" fontId="7" fillId="7" borderId="9" xfId="4" applyBorder="1" applyAlignment="1" applyProtection="1">
      <alignment horizontal="center"/>
      <protection locked="0"/>
    </xf>
    <xf numFmtId="0" fontId="7" fillId="11" borderId="51" xfId="8" applyBorder="1" applyAlignment="1" applyProtection="1">
      <protection locked="0"/>
    </xf>
    <xf numFmtId="0" fontId="7" fillId="11" borderId="29" xfId="8" applyBorder="1" applyAlignment="1" applyProtection="1">
      <protection locked="0"/>
    </xf>
    <xf numFmtId="0" fontId="7" fillId="11" borderId="27" xfId="8" applyBorder="1" applyAlignment="1" applyProtection="1">
      <protection locked="0"/>
    </xf>
    <xf numFmtId="0" fontId="7" fillId="11" borderId="51" xfId="8" applyBorder="1" applyAlignment="1" applyProtection="1">
      <protection locked="0"/>
    </xf>
    <xf numFmtId="0" fontId="7" fillId="11" borderId="29" xfId="8" applyBorder="1" applyAlignment="1" applyProtection="1">
      <protection locked="0"/>
    </xf>
    <xf numFmtId="0" fontId="7" fillId="7" borderId="9" xfId="4" applyBorder="1" applyAlignment="1" applyProtection="1">
      <alignment horizontal="center"/>
      <protection locked="0"/>
    </xf>
    <xf numFmtId="0" fontId="7" fillId="7" borderId="23" xfId="4" applyBorder="1" applyProtection="1">
      <protection locked="0"/>
    </xf>
    <xf numFmtId="0" fontId="7" fillId="8" borderId="1" xfId="5" applyBorder="1" applyAlignment="1" applyProtection="1">
      <alignment horizontal="center"/>
      <protection locked="0"/>
    </xf>
    <xf numFmtId="0" fontId="7" fillId="10" borderId="46" xfId="7" applyBorder="1" applyAlignment="1" applyProtection="1">
      <alignment horizontal="center"/>
    </xf>
    <xf numFmtId="0" fontId="5" fillId="3" borderId="22" xfId="1" applyFont="1" applyFill="1" applyBorder="1" applyAlignment="1" applyProtection="1">
      <alignment horizontal="center"/>
      <protection locked="0"/>
    </xf>
    <xf numFmtId="0" fontId="5" fillId="3" borderId="23" xfId="1" applyFont="1" applyFill="1" applyBorder="1" applyAlignment="1" applyProtection="1">
      <alignment horizontal="center"/>
      <protection locked="0"/>
    </xf>
    <xf numFmtId="0" fontId="5" fillId="3" borderId="24" xfId="1" applyFont="1" applyFill="1" applyBorder="1" applyAlignment="1" applyProtection="1">
      <alignment horizontal="center"/>
      <protection locked="0"/>
    </xf>
    <xf numFmtId="0" fontId="5" fillId="3" borderId="49" xfId="1" applyFont="1" applyFill="1" applyBorder="1" applyAlignment="1" applyProtection="1">
      <alignment horizontal="center"/>
      <protection locked="0"/>
    </xf>
    <xf numFmtId="0" fontId="5" fillId="3" borderId="11" xfId="1" applyFont="1" applyFill="1" applyBorder="1" applyAlignment="1" applyProtection="1">
      <alignment horizontal="center"/>
      <protection locked="0"/>
    </xf>
    <xf numFmtId="0" fontId="5" fillId="3" borderId="50" xfId="1" applyFont="1" applyFill="1" applyBorder="1" applyAlignment="1" applyProtection="1">
      <alignment horizontal="center"/>
      <protection locked="0"/>
    </xf>
    <xf numFmtId="0" fontId="7" fillId="8" borderId="25" xfId="5" applyBorder="1" applyAlignment="1" applyProtection="1">
      <alignment horizontal="center"/>
      <protection locked="0"/>
    </xf>
    <xf numFmtId="0" fontId="7" fillId="8" borderId="48" xfId="5" applyBorder="1" applyAlignment="1" applyProtection="1">
      <alignment horizontal="center"/>
    </xf>
    <xf numFmtId="0" fontId="7" fillId="8" borderId="44" xfId="5" applyBorder="1" applyAlignment="1" applyProtection="1">
      <alignment horizontal="center"/>
    </xf>
    <xf numFmtId="0" fontId="7" fillId="10" borderId="2" xfId="7" applyBorder="1" applyAlignment="1" applyProtection="1">
      <alignment horizontal="center"/>
    </xf>
    <xf numFmtId="0" fontId="7" fillId="9" borderId="46" xfId="6" applyBorder="1" applyAlignment="1" applyProtection="1">
      <alignment horizontal="center"/>
    </xf>
    <xf numFmtId="0" fontId="7" fillId="9" borderId="12" xfId="6" applyBorder="1" applyAlignment="1" applyProtection="1">
      <alignment horizontal="center"/>
    </xf>
    <xf numFmtId="0" fontId="0" fillId="12" borderId="46" xfId="0" applyFont="1" applyFill="1" applyBorder="1" applyAlignment="1" applyProtection="1">
      <alignment horizontal="center"/>
    </xf>
    <xf numFmtId="0" fontId="0" fillId="12" borderId="12" xfId="0" applyFont="1" applyFill="1" applyBorder="1" applyAlignment="1" applyProtection="1">
      <alignment horizontal="center"/>
    </xf>
    <xf numFmtId="0" fontId="7" fillId="6" borderId="54" xfId="3" applyBorder="1" applyAlignment="1" applyProtection="1">
      <alignment horizontal="right"/>
    </xf>
    <xf numFmtId="0" fontId="7" fillId="6" borderId="46" xfId="3" applyBorder="1" applyAlignment="1" applyProtection="1">
      <alignment horizontal="right"/>
    </xf>
    <xf numFmtId="0" fontId="7" fillId="6" borderId="13" xfId="3" applyBorder="1" applyAlignment="1" applyProtection="1">
      <alignment horizontal="right"/>
    </xf>
    <xf numFmtId="0" fontId="7" fillId="7" borderId="12" xfId="4" applyBorder="1" applyAlignment="1" applyProtection="1">
      <alignment horizontal="center"/>
      <protection locked="0"/>
    </xf>
    <xf numFmtId="0" fontId="1" fillId="6" borderId="52" xfId="3" applyFont="1" applyBorder="1" applyAlignment="1" applyProtection="1">
      <alignment horizontal="center" wrapText="1"/>
    </xf>
    <xf numFmtId="0" fontId="1" fillId="6" borderId="35" xfId="3" applyFont="1" applyBorder="1" applyAlignment="1" applyProtection="1">
      <alignment horizontal="center" wrapText="1"/>
    </xf>
    <xf numFmtId="0" fontId="7" fillId="6" borderId="1" xfId="3" applyBorder="1" applyAlignment="1" applyProtection="1">
      <alignment horizontal="center"/>
      <protection locked="0"/>
    </xf>
    <xf numFmtId="0" fontId="7" fillId="6" borderId="3" xfId="3" applyBorder="1" applyAlignment="1" applyProtection="1">
      <alignment horizontal="center"/>
      <protection locked="0"/>
    </xf>
    <xf numFmtId="0" fontId="1" fillId="6" borderId="19" xfId="3" applyFont="1" applyBorder="1" applyAlignment="1" applyProtection="1">
      <alignment horizontal="center"/>
      <protection locked="0"/>
    </xf>
    <xf numFmtId="0" fontId="1" fillId="6" borderId="20" xfId="3" applyFont="1" applyBorder="1" applyAlignment="1" applyProtection="1">
      <alignment horizontal="center"/>
      <protection locked="0"/>
    </xf>
    <xf numFmtId="0" fontId="1" fillId="6" borderId="21" xfId="3" applyFont="1" applyBorder="1" applyAlignment="1" applyProtection="1">
      <alignment horizontal="center"/>
      <protection locked="0"/>
    </xf>
    <xf numFmtId="0" fontId="7" fillId="11" borderId="28" xfId="8" applyBorder="1" applyAlignment="1" applyProtection="1">
      <protection locked="0"/>
    </xf>
    <xf numFmtId="0" fontId="7" fillId="11" borderId="27" xfId="8" applyBorder="1" applyAlignment="1" applyProtection="1">
      <protection locked="0"/>
    </xf>
    <xf numFmtId="0" fontId="7" fillId="11" borderId="34" xfId="8" applyBorder="1" applyAlignment="1" applyProtection="1">
      <protection locked="0"/>
    </xf>
    <xf numFmtId="0" fontId="7" fillId="11" borderId="51" xfId="8" applyBorder="1" applyAlignment="1" applyProtection="1">
      <protection locked="0"/>
    </xf>
    <xf numFmtId="0" fontId="7" fillId="11" borderId="29" xfId="8" applyBorder="1" applyAlignment="1" applyProtection="1">
      <protection locked="0"/>
    </xf>
    <xf numFmtId="0" fontId="7" fillId="7" borderId="46" xfId="4" applyBorder="1" applyAlignment="1" applyProtection="1">
      <alignment horizontal="center"/>
      <protection locked="0"/>
    </xf>
    <xf numFmtId="0" fontId="7" fillId="7" borderId="9" xfId="4" applyBorder="1" applyAlignment="1" applyProtection="1">
      <alignment horizontal="center"/>
      <protection locked="0"/>
    </xf>
    <xf numFmtId="0" fontId="7" fillId="6" borderId="9" xfId="3" applyBorder="1" applyAlignment="1" applyProtection="1">
      <alignment horizontal="center"/>
    </xf>
    <xf numFmtId="0" fontId="7" fillId="11" borderId="1" xfId="8" applyBorder="1" applyAlignment="1" applyProtection="1">
      <alignment vertical="top" wrapText="1"/>
      <protection locked="0"/>
    </xf>
    <xf numFmtId="0" fontId="7" fillId="11" borderId="2" xfId="8" applyBorder="1" applyAlignment="1" applyProtection="1">
      <alignment vertical="top" wrapText="1"/>
      <protection locked="0"/>
    </xf>
    <xf numFmtId="0" fontId="7" fillId="11" borderId="3" xfId="8" applyBorder="1" applyAlignment="1" applyProtection="1">
      <alignment vertical="top" wrapText="1"/>
      <protection locked="0"/>
    </xf>
    <xf numFmtId="0" fontId="7" fillId="11" borderId="4" xfId="8" applyBorder="1" applyAlignment="1" applyProtection="1">
      <alignment vertical="top" wrapText="1"/>
      <protection locked="0"/>
    </xf>
    <xf numFmtId="0" fontId="7" fillId="11" borderId="0" xfId="8" applyBorder="1" applyAlignment="1" applyProtection="1">
      <alignment vertical="top" wrapText="1"/>
      <protection locked="0"/>
    </xf>
    <xf numFmtId="0" fontId="7" fillId="11" borderId="5" xfId="8" applyBorder="1" applyAlignment="1" applyProtection="1">
      <alignment vertical="top" wrapText="1"/>
      <protection locked="0"/>
    </xf>
    <xf numFmtId="0" fontId="7" fillId="11" borderId="6" xfId="8" applyBorder="1" applyAlignment="1" applyProtection="1">
      <alignment vertical="top" wrapText="1"/>
      <protection locked="0"/>
    </xf>
    <xf numFmtId="0" fontId="7" fillId="11" borderId="7" xfId="8" applyBorder="1" applyAlignment="1" applyProtection="1">
      <alignment vertical="top" wrapText="1"/>
      <protection locked="0"/>
    </xf>
    <xf numFmtId="0" fontId="7" fillId="11" borderId="8" xfId="8" applyBorder="1" applyAlignment="1" applyProtection="1">
      <alignment vertical="top" wrapText="1"/>
      <protection locked="0"/>
    </xf>
    <xf numFmtId="0" fontId="7" fillId="6" borderId="4" xfId="3" applyBorder="1" applyAlignment="1" applyProtection="1">
      <alignment horizontal="center"/>
    </xf>
    <xf numFmtId="0" fontId="7" fillId="6" borderId="0" xfId="3" applyAlignment="1" applyProtection="1">
      <alignment horizontal="center"/>
    </xf>
    <xf numFmtId="0" fontId="7" fillId="6" borderId="5" xfId="3" applyBorder="1" applyAlignment="1" applyProtection="1">
      <alignment horizontal="center"/>
    </xf>
    <xf numFmtId="0" fontId="7" fillId="10" borderId="44" xfId="7" applyBorder="1" applyAlignment="1" applyProtection="1">
      <alignment horizontal="center"/>
    </xf>
    <xf numFmtId="0" fontId="7" fillId="10" borderId="36" xfId="7" applyBorder="1" applyAlignment="1" applyProtection="1">
      <alignment horizontal="center"/>
    </xf>
    <xf numFmtId="0" fontId="7" fillId="10" borderId="6" xfId="7" applyBorder="1" applyAlignment="1" applyProtection="1">
      <alignment horizontal="center"/>
    </xf>
    <xf numFmtId="0" fontId="7" fillId="10" borderId="8" xfId="7" applyBorder="1" applyAlignment="1" applyProtection="1">
      <alignment horizontal="center"/>
    </xf>
    <xf numFmtId="0" fontId="7" fillId="7" borderId="23" xfId="4" applyBorder="1" applyAlignment="1" applyProtection="1">
      <alignment wrapText="1"/>
      <protection locked="0"/>
    </xf>
    <xf numFmtId="0" fontId="7" fillId="10" borderId="12" xfId="7" applyBorder="1" applyAlignment="1" applyProtection="1">
      <alignment horizontal="center"/>
    </xf>
    <xf numFmtId="0" fontId="7" fillId="10" borderId="46" xfId="7" applyBorder="1" applyAlignment="1" applyProtection="1">
      <alignment horizontal="center"/>
    </xf>
    <xf numFmtId="0" fontId="7" fillId="10" borderId="9" xfId="7" applyBorder="1" applyAlignment="1" applyProtection="1">
      <alignment horizontal="center"/>
    </xf>
    <xf numFmtId="0" fontId="7" fillId="10" borderId="15" xfId="7" applyBorder="1" applyAlignment="1" applyProtection="1">
      <alignment horizontal="center"/>
    </xf>
    <xf numFmtId="0" fontId="7" fillId="6" borderId="7" xfId="3" applyBorder="1" applyAlignment="1" applyProtection="1">
      <alignment horizontal="right"/>
    </xf>
    <xf numFmtId="0" fontId="7" fillId="10" borderId="34" xfId="7" applyBorder="1" applyAlignment="1" applyProtection="1">
      <alignment horizontal="center"/>
    </xf>
    <xf numFmtId="0" fontId="7" fillId="8" borderId="11" xfId="5" applyBorder="1" applyProtection="1">
      <protection locked="0"/>
    </xf>
    <xf numFmtId="0" fontId="7" fillId="10" borderId="25" xfId="7" applyBorder="1" applyAlignment="1" applyProtection="1">
      <alignment horizontal="center"/>
    </xf>
    <xf numFmtId="0" fontId="7" fillId="10" borderId="33" xfId="7" applyBorder="1" applyAlignment="1" applyProtection="1">
      <alignment horizontal="center"/>
    </xf>
    <xf numFmtId="0" fontId="7" fillId="8" borderId="9" xfId="5" applyBorder="1" applyAlignment="1" applyProtection="1">
      <alignment wrapText="1"/>
      <protection locked="0"/>
    </xf>
    <xf numFmtId="0" fontId="7" fillId="11" borderId="55" xfId="8" applyBorder="1" applyAlignment="1" applyProtection="1">
      <alignment vertical="top" wrapText="1"/>
      <protection locked="0"/>
    </xf>
    <xf numFmtId="0" fontId="7" fillId="11" borderId="56" xfId="8" applyBorder="1" applyAlignment="1" applyProtection="1">
      <alignment vertical="top" wrapText="1"/>
      <protection locked="0"/>
    </xf>
    <xf numFmtId="0" fontId="7" fillId="11" borderId="53" xfId="8" applyBorder="1" applyAlignment="1" applyProtection="1">
      <alignment vertical="top" wrapText="1"/>
      <protection locked="0"/>
    </xf>
    <xf numFmtId="0" fontId="7" fillId="11" borderId="38" xfId="8" applyBorder="1" applyAlignment="1" applyProtection="1">
      <alignment vertical="top" wrapText="1"/>
      <protection locked="0"/>
    </xf>
    <xf numFmtId="0" fontId="7" fillId="11" borderId="39" xfId="8" applyBorder="1" applyAlignment="1" applyProtection="1">
      <alignment vertical="top" wrapText="1"/>
      <protection locked="0"/>
    </xf>
    <xf numFmtId="0" fontId="1" fillId="4" borderId="11" xfId="0" applyFont="1" applyFill="1" applyBorder="1" applyAlignment="1" applyProtection="1">
      <alignment horizontal="center" wrapText="1"/>
    </xf>
    <xf numFmtId="0" fontId="1" fillId="4" borderId="6" xfId="0" applyFont="1" applyFill="1" applyBorder="1" applyAlignment="1" applyProtection="1">
      <alignment horizontal="center" wrapText="1"/>
    </xf>
  </cellXfs>
  <cellStyles count="9">
    <cellStyle name="60% - Accent1" xfId="3" builtinId="32"/>
    <cellStyle name="60% - Accent2" xfId="4" builtinId="36"/>
    <cellStyle name="60% - Accent3" xfId="8" builtinId="40"/>
    <cellStyle name="60% - Accent4" xfId="5" builtinId="44"/>
    <cellStyle name="60% - Accent5" xfId="6" builtinId="48"/>
    <cellStyle name="60% - Accent6" xfId="7" builtinId="52"/>
    <cellStyle name="Accent1" xfId="2" builtinId="29"/>
    <cellStyle name="Good" xfId="1" builtinId="26"/>
    <cellStyle name="Normal" xfId="0" builtinId="0"/>
  </cellStyles>
  <dxfs count="3544">
    <dxf>
      <fill>
        <patternFill>
          <bgColor rgb="FFCC3399"/>
        </patternFill>
      </fill>
    </dxf>
    <dxf>
      <fill>
        <patternFill>
          <bgColor rgb="FFFF9933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rgb="FFD60093"/>
        </patternFill>
      </fill>
    </dxf>
    <dxf>
      <fill>
        <patternFill>
          <bgColor theme="8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theme="9" tint="-0.24994659260841701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C3399"/>
      <color rgb="FFFF3399"/>
      <color rgb="FFD60093"/>
      <color rgb="FFFF00FF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'Map Coords'!$C$3:$C$210</c:f>
              <c:numCache>
                <c:formatCode>0.00</c:formatCode>
                <c:ptCount val="208"/>
                <c:pt idx="0">
                  <c:v>145</c:v>
                </c:pt>
                <c:pt idx="1">
                  <c:v>-163.75</c:v>
                </c:pt>
                <c:pt idx="2">
                  <c:v>-164.72</c:v>
                </c:pt>
                <c:pt idx="3">
                  <c:v>-164.42</c:v>
                </c:pt>
                <c:pt idx="4">
                  <c:v>-164.29</c:v>
                </c:pt>
                <c:pt idx="5">
                  <c:v>-163.47</c:v>
                </c:pt>
                <c:pt idx="6">
                  <c:v>-163.13999999999999</c:v>
                </c:pt>
                <c:pt idx="7">
                  <c:v>-163.24</c:v>
                </c:pt>
                <c:pt idx="8">
                  <c:v>-164.09</c:v>
                </c:pt>
                <c:pt idx="9">
                  <c:v>-164.67</c:v>
                </c:pt>
              </c:numCache>
            </c:numRef>
          </c:xVal>
          <c:yVal>
            <c:numRef>
              <c:f>'Map Coords'!$B$3:$B$210</c:f>
              <c:numCache>
                <c:formatCode>0.00</c:formatCode>
                <c:ptCount val="208"/>
                <c:pt idx="0">
                  <c:v>29.13</c:v>
                </c:pt>
                <c:pt idx="1">
                  <c:v>-7.04</c:v>
                </c:pt>
                <c:pt idx="2">
                  <c:v>-7.09</c:v>
                </c:pt>
                <c:pt idx="3">
                  <c:v>-8.07</c:v>
                </c:pt>
                <c:pt idx="4">
                  <c:v>-8.4700000000000006</c:v>
                </c:pt>
                <c:pt idx="5">
                  <c:v>-7.7</c:v>
                </c:pt>
                <c:pt idx="6">
                  <c:v>-7.38</c:v>
                </c:pt>
                <c:pt idx="7">
                  <c:v>-7.75</c:v>
                </c:pt>
                <c:pt idx="8">
                  <c:v>-8.7100000000000009</c:v>
                </c:pt>
                <c:pt idx="9">
                  <c:v>-8.51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19-4A85-96F7-A471633AC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601584"/>
        <c:axId val="518600272"/>
      </c:scatterChart>
      <c:valAx>
        <c:axId val="518601584"/>
        <c:scaling>
          <c:orientation val="minMax"/>
          <c:max val="180"/>
          <c:min val="-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600272"/>
        <c:crosses val="autoZero"/>
        <c:crossBetween val="midCat"/>
        <c:majorUnit val="30"/>
      </c:valAx>
      <c:valAx>
        <c:axId val="518600272"/>
        <c:scaling>
          <c:orientation val="minMax"/>
          <c:max val="8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601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1162050</xdr:colOff>
      <xdr:row>0</xdr:row>
      <xdr:rowOff>114300</xdr:rowOff>
    </xdr:from>
    <xdr:to>
      <xdr:col>24</xdr:col>
      <xdr:colOff>552450</xdr:colOff>
      <xdr:row>29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983464-77D7-4D02-8EAC-1E5792551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oMansS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 Map"/>
      <sheetName val="Frigates for V3"/>
      <sheetName val="Systems V3"/>
      <sheetName val="New Playthrough"/>
      <sheetName val="Systems V2"/>
      <sheetName val="Coordinates of Interest"/>
      <sheetName val="Sheet5"/>
      <sheetName val="Recipes"/>
      <sheetName val="Inventory"/>
      <sheetName val="Frigates for V2"/>
      <sheetName val="Ship Repair"/>
      <sheetName val="REFINING (2)"/>
      <sheetName val="Resource Calcs"/>
      <sheetName val="Sheet3"/>
      <sheetName val="Crafting"/>
      <sheetName val="Sale Total"/>
      <sheetName val="Base Components"/>
      <sheetName val="Trade Goods"/>
      <sheetName val="Sheet1"/>
      <sheetName val="Climate Types"/>
      <sheetName val="REF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I4" t="str">
            <v>Carbon</v>
          </cell>
        </row>
      </sheetData>
      <sheetData sheetId="16"/>
      <sheetData sheetId="17"/>
      <sheetData sheetId="18"/>
      <sheetData sheetId="19">
        <row r="3">
          <cell r="A3" t="str">
            <v>[REDACTED]</v>
          </cell>
          <cell r="B3" t="str">
            <v>Exotic</v>
          </cell>
        </row>
        <row r="4">
          <cell r="A4" t="str">
            <v>Abandoned</v>
          </cell>
          <cell r="B4" t="str">
            <v>Dead</v>
          </cell>
        </row>
        <row r="5">
          <cell r="A5" t="str">
            <v>Acidic</v>
          </cell>
          <cell r="B5" t="str">
            <v>Toxic</v>
          </cell>
        </row>
        <row r="6">
          <cell r="A6" t="str">
            <v>Acrid</v>
          </cell>
          <cell r="B6" t="str">
            <v>Toxic</v>
          </cell>
        </row>
        <row r="7">
          <cell r="A7" t="str">
            <v>Airless</v>
          </cell>
          <cell r="B7" t="str">
            <v>Dead</v>
          </cell>
        </row>
        <row r="8">
          <cell r="A8" t="str">
            <v>Arctic</v>
          </cell>
          <cell r="B8" t="str">
            <v>Frozen</v>
          </cell>
        </row>
        <row r="9">
          <cell r="A9" t="str">
            <v>Arid</v>
          </cell>
          <cell r="B9" t="str">
            <v>Scorched</v>
          </cell>
        </row>
        <row r="10">
          <cell r="A10" t="str">
            <v>Ashen</v>
          </cell>
          <cell r="B10" t="str">
            <v>Volcanic</v>
          </cell>
        </row>
        <row r="11">
          <cell r="A11" t="str">
            <v>Ash-Shrouded</v>
          </cell>
          <cell r="B11" t="str">
            <v>Volcanic</v>
          </cell>
        </row>
        <row r="12">
          <cell r="A12" t="str">
            <v>Barren</v>
          </cell>
          <cell r="B12" t="str">
            <v>Barren</v>
          </cell>
        </row>
        <row r="13">
          <cell r="A13" t="str">
            <v>Basalt</v>
          </cell>
          <cell r="B13" t="str">
            <v>Volcanic</v>
          </cell>
        </row>
        <row r="14">
          <cell r="A14" t="str">
            <v>Bladed</v>
          </cell>
          <cell r="B14" t="str">
            <v>Exotic</v>
          </cell>
        </row>
        <row r="15">
          <cell r="A15" t="str">
            <v>Bleak</v>
          </cell>
          <cell r="B15" t="str">
            <v>Barren</v>
          </cell>
        </row>
        <row r="16">
          <cell r="A16" t="str">
            <v>Blighted</v>
          </cell>
          <cell r="B16" t="str">
            <v>Toxic</v>
          </cell>
        </row>
        <row r="17">
          <cell r="A17" t="str">
            <v>Boggy</v>
          </cell>
          <cell r="B17" t="str">
            <v>Marsh</v>
          </cell>
        </row>
        <row r="18">
          <cell r="A18" t="str">
            <v>Boiling</v>
          </cell>
          <cell r="B18" t="str">
            <v>Scorched</v>
          </cell>
        </row>
        <row r="19">
          <cell r="A19" t="str">
            <v>Boiling Doom</v>
          </cell>
          <cell r="B19" t="str">
            <v>Scorched - Infested</v>
          </cell>
        </row>
        <row r="20">
          <cell r="A20" t="str">
            <v>Bountiful</v>
          </cell>
          <cell r="B20" t="str">
            <v>Lush</v>
          </cell>
        </row>
        <row r="21">
          <cell r="A21" t="str">
            <v>Breached</v>
          </cell>
          <cell r="B21" t="str">
            <v>Exotic</v>
          </cell>
        </row>
        <row r="22">
          <cell r="A22" t="str">
            <v>Breached</v>
          </cell>
          <cell r="B22" t="str">
            <v>Exotic</v>
          </cell>
        </row>
        <row r="23">
          <cell r="A23" t="str">
            <v>Bubbling</v>
          </cell>
          <cell r="B23" t="str">
            <v>Exotic</v>
          </cell>
        </row>
        <row r="24">
          <cell r="A24" t="str">
            <v>Cabled</v>
          </cell>
          <cell r="B24" t="str">
            <v>Exotic</v>
          </cell>
        </row>
        <row r="25">
          <cell r="A25" t="str">
            <v>Calcified</v>
          </cell>
          <cell r="B25" t="str">
            <v>Exotic</v>
          </cell>
        </row>
        <row r="26">
          <cell r="A26" t="str">
            <v>Capped</v>
          </cell>
          <cell r="B26" t="str">
            <v>Exotic</v>
          </cell>
        </row>
        <row r="27">
          <cell r="A27" t="str">
            <v>Caustic</v>
          </cell>
          <cell r="B27" t="str">
            <v>Toxic</v>
          </cell>
        </row>
        <row r="28">
          <cell r="A28" t="str">
            <v>Caustic Nightmare</v>
          </cell>
          <cell r="B28" t="str">
            <v>Toxic - Infested</v>
          </cell>
        </row>
        <row r="29">
          <cell r="A29" t="str">
            <v>Charred</v>
          </cell>
          <cell r="B29" t="str">
            <v>Scorched</v>
          </cell>
        </row>
        <row r="30">
          <cell r="A30" t="str">
            <v>Cloudy</v>
          </cell>
          <cell r="B30" t="str">
            <v>Marsh</v>
          </cell>
        </row>
        <row r="31">
          <cell r="A31" t="str">
            <v>Columned</v>
          </cell>
          <cell r="B31" t="str">
            <v>Exotic</v>
          </cell>
        </row>
        <row r="32">
          <cell r="A32" t="str">
            <v>Contaminated</v>
          </cell>
          <cell r="B32" t="str">
            <v>Irradiated</v>
          </cell>
        </row>
        <row r="33">
          <cell r="A33" t="str">
            <v>Contoured</v>
          </cell>
          <cell r="B33" t="str">
            <v>Exotic</v>
          </cell>
        </row>
        <row r="34">
          <cell r="A34" t="str">
            <v>Corrosive</v>
          </cell>
          <cell r="B34" t="str">
            <v>Toxic</v>
          </cell>
        </row>
        <row r="35">
          <cell r="A35" t="str">
            <v>Corrupted</v>
          </cell>
          <cell r="B35" t="str">
            <v>Exotic</v>
          </cell>
        </row>
        <row r="36">
          <cell r="A36" t="str">
            <v>Crimson</v>
          </cell>
          <cell r="B36" t="str">
            <v>Exotic</v>
          </cell>
        </row>
        <row r="37">
          <cell r="A37" t="str">
            <v>Damp</v>
          </cell>
          <cell r="B37" t="str">
            <v>Marsh</v>
          </cell>
        </row>
        <row r="38">
          <cell r="A38" t="str">
            <v>Dead</v>
          </cell>
          <cell r="B38" t="str">
            <v>Dead</v>
          </cell>
        </row>
        <row r="39">
          <cell r="A39" t="str">
            <v>Decaying Nuclear</v>
          </cell>
          <cell r="B39" t="str">
            <v>Irradiated</v>
          </cell>
        </row>
        <row r="40">
          <cell r="A40" t="str">
            <v>Desert</v>
          </cell>
          <cell r="B40" t="str">
            <v>Barren</v>
          </cell>
        </row>
        <row r="41">
          <cell r="A41" t="str">
            <v>Desolate</v>
          </cell>
          <cell r="B41" t="str">
            <v>Barren</v>
          </cell>
        </row>
        <row r="42">
          <cell r="A42" t="str">
            <v>Desolate</v>
          </cell>
          <cell r="B42" t="str">
            <v>Dead</v>
          </cell>
        </row>
        <row r="43">
          <cell r="A43" t="str">
            <v>Doomed</v>
          </cell>
          <cell r="B43" t="str">
            <v>Exotic</v>
          </cell>
        </row>
        <row r="44">
          <cell r="A44" t="str">
            <v>Dusty</v>
          </cell>
          <cell r="B44" t="str">
            <v>Barren</v>
          </cell>
        </row>
        <row r="45">
          <cell r="A45" t="str">
            <v>Empty</v>
          </cell>
          <cell r="B45" t="str">
            <v>Dead</v>
          </cell>
        </row>
        <row r="46">
          <cell r="A46" t="str">
            <v>Endless Morass</v>
          </cell>
          <cell r="B46" t="str">
            <v>Marsh</v>
          </cell>
        </row>
        <row r="47">
          <cell r="A47" t="str">
            <v>Erased</v>
          </cell>
          <cell r="B47" t="str">
            <v>Exotic</v>
          </cell>
        </row>
        <row r="48">
          <cell r="A48" t="str">
            <v>Erupting</v>
          </cell>
          <cell r="B48" t="str">
            <v>Volcanic</v>
          </cell>
        </row>
        <row r="49">
          <cell r="A49" t="str">
            <v>Fiery</v>
          </cell>
          <cell r="B49" t="str">
            <v>Scorched</v>
          </cell>
        </row>
        <row r="50">
          <cell r="A50" t="str">
            <v>Fiery Dreadworld</v>
          </cell>
          <cell r="B50" t="str">
            <v>Scorched - Infested</v>
          </cell>
        </row>
        <row r="51">
          <cell r="A51" t="str">
            <v>Finned</v>
          </cell>
          <cell r="B51" t="str">
            <v>Exotic</v>
          </cell>
        </row>
        <row r="52">
          <cell r="A52" t="str">
            <v>Fissured</v>
          </cell>
          <cell r="B52" t="str">
            <v>Exotic</v>
          </cell>
        </row>
        <row r="53">
          <cell r="A53" t="str">
            <v>Flame-Ruptured</v>
          </cell>
          <cell r="B53" t="str">
            <v>Volcanic</v>
          </cell>
        </row>
        <row r="54">
          <cell r="A54" t="str">
            <v>Flourishing</v>
          </cell>
          <cell r="B54" t="str">
            <v>Lush</v>
          </cell>
        </row>
        <row r="55">
          <cell r="A55" t="str">
            <v>Foaming</v>
          </cell>
          <cell r="B55" t="str">
            <v>Exotic</v>
          </cell>
        </row>
        <row r="56">
          <cell r="A56" t="str">
            <v>Foggy</v>
          </cell>
          <cell r="B56" t="str">
            <v>Marsh</v>
          </cell>
        </row>
        <row r="57">
          <cell r="A57" t="str">
            <v>Forsaken</v>
          </cell>
          <cell r="B57" t="str">
            <v>Dead</v>
          </cell>
        </row>
        <row r="58">
          <cell r="A58" t="str">
            <v>Fractured</v>
          </cell>
          <cell r="B58" t="str">
            <v>Exotic</v>
          </cell>
        </row>
        <row r="59">
          <cell r="A59" t="str">
            <v>Fragmented</v>
          </cell>
          <cell r="B59" t="str">
            <v>Exotic</v>
          </cell>
        </row>
        <row r="60">
          <cell r="A60" t="str">
            <v>Freezing</v>
          </cell>
          <cell r="B60" t="str">
            <v>Frozen</v>
          </cell>
        </row>
        <row r="61">
          <cell r="A61" t="str">
            <v>Frostbound</v>
          </cell>
          <cell r="B61" t="str">
            <v>Frozen</v>
          </cell>
        </row>
        <row r="62">
          <cell r="A62" t="str">
            <v>Frothing</v>
          </cell>
          <cell r="B62" t="str">
            <v>Exotic</v>
          </cell>
        </row>
        <row r="63">
          <cell r="A63" t="str">
            <v>Frozen</v>
          </cell>
          <cell r="B63" t="str">
            <v>Frozen</v>
          </cell>
        </row>
        <row r="64">
          <cell r="A64" t="str">
            <v>Frozen Hell</v>
          </cell>
          <cell r="B64" t="str">
            <v>Frozen - Infested</v>
          </cell>
        </row>
        <row r="65">
          <cell r="A65" t="str">
            <v>Fungal</v>
          </cell>
          <cell r="B65" t="str">
            <v>Exotic</v>
          </cell>
        </row>
        <row r="66">
          <cell r="A66" t="str">
            <v>Gamma-Intensive</v>
          </cell>
          <cell r="B66" t="str">
            <v>Irradiated</v>
          </cell>
        </row>
        <row r="67">
          <cell r="A67" t="str">
            <v>Glacial</v>
          </cell>
          <cell r="B67" t="str">
            <v>Frozen</v>
          </cell>
        </row>
        <row r="68">
          <cell r="A68" t="str">
            <v>Glassy</v>
          </cell>
          <cell r="B68" t="str">
            <v>Exotic</v>
          </cell>
        </row>
        <row r="69">
          <cell r="A69" t="str">
            <v>Hazy</v>
          </cell>
          <cell r="B69" t="str">
            <v>Marsh</v>
          </cell>
        </row>
        <row r="70">
          <cell r="A70" t="str">
            <v>Hexagonal</v>
          </cell>
          <cell r="B70" t="str">
            <v>Exotic</v>
          </cell>
        </row>
        <row r="71">
          <cell r="A71" t="str">
            <v>Hiemal</v>
          </cell>
          <cell r="B71" t="str">
            <v>Frozen</v>
          </cell>
        </row>
        <row r="72">
          <cell r="A72" t="str">
            <v>High Energy</v>
          </cell>
          <cell r="B72" t="str">
            <v>Irradiated</v>
          </cell>
        </row>
        <row r="73">
          <cell r="A73" t="str">
            <v>High Radio Source</v>
          </cell>
          <cell r="B73" t="str">
            <v>Irradiated</v>
          </cell>
        </row>
        <row r="74">
          <cell r="A74" t="str">
            <v>High Temperature</v>
          </cell>
          <cell r="B74" t="str">
            <v>Scorched</v>
          </cell>
        </row>
        <row r="75">
          <cell r="A75" t="str">
            <v>Hot</v>
          </cell>
          <cell r="B75" t="str">
            <v>Scorched</v>
          </cell>
        </row>
        <row r="76">
          <cell r="A76" t="str">
            <v>Humid</v>
          </cell>
          <cell r="B76" t="str">
            <v>Lush</v>
          </cell>
        </row>
        <row r="77">
          <cell r="A77" t="str">
            <v>Hyperborean</v>
          </cell>
          <cell r="B77" t="str">
            <v>Frozen</v>
          </cell>
        </row>
        <row r="78">
          <cell r="A78" t="str">
            <v>Icebound</v>
          </cell>
          <cell r="B78" t="str">
            <v>Frozen</v>
          </cell>
        </row>
        <row r="79">
          <cell r="A79" t="str">
            <v>Icy</v>
          </cell>
          <cell r="B79" t="str">
            <v>Frozen</v>
          </cell>
        </row>
        <row r="80">
          <cell r="A80" t="str">
            <v>Icy Abhorrence</v>
          </cell>
          <cell r="B80" t="str">
            <v>Frozen - Infested</v>
          </cell>
        </row>
        <row r="81">
          <cell r="A81" t="str">
            <v>Imminent Core Detonation</v>
          </cell>
          <cell r="B81" t="str">
            <v>Volcanic</v>
          </cell>
        </row>
        <row r="82">
          <cell r="A82" t="str">
            <v>Incandescent</v>
          </cell>
          <cell r="B82" t="str">
            <v>Scorched</v>
          </cell>
        </row>
        <row r="83">
          <cell r="A83" t="str">
            <v>Infected</v>
          </cell>
          <cell r="B83" t="str">
            <v>Exotic</v>
          </cell>
        </row>
        <row r="84">
          <cell r="A84" t="str">
            <v>Infected Dustbowl</v>
          </cell>
          <cell r="B84" t="str">
            <v>Barren - Infested</v>
          </cell>
        </row>
        <row r="85">
          <cell r="A85" t="str">
            <v>Infected Paradise</v>
          </cell>
          <cell r="B85" t="str">
            <v>Lush - Infected</v>
          </cell>
        </row>
        <row r="86">
          <cell r="A86" t="str">
            <v>Irradiated</v>
          </cell>
          <cell r="B86" t="str">
            <v>Irradiated</v>
          </cell>
        </row>
        <row r="87">
          <cell r="A87" t="str">
            <v>Isotopic</v>
          </cell>
          <cell r="B87" t="str">
            <v>Irradiated</v>
          </cell>
        </row>
        <row r="88">
          <cell r="A88" t="str">
            <v>Lava</v>
          </cell>
          <cell r="B88" t="str">
            <v>Volcanic</v>
          </cell>
        </row>
        <row r="89">
          <cell r="A89" t="str">
            <v>Life-Incompatible</v>
          </cell>
          <cell r="B89" t="str">
            <v>Dead</v>
          </cell>
        </row>
        <row r="90">
          <cell r="A90" t="str">
            <v>Lifeless</v>
          </cell>
          <cell r="B90" t="str">
            <v>Dead</v>
          </cell>
        </row>
        <row r="91">
          <cell r="A91" t="str">
            <v>Low Atmosphere</v>
          </cell>
          <cell r="B91" t="str">
            <v>Dead</v>
          </cell>
        </row>
        <row r="92">
          <cell r="A92" t="str">
            <v>Magma</v>
          </cell>
          <cell r="B92" t="str">
            <v>Volcanic</v>
          </cell>
        </row>
        <row r="93">
          <cell r="A93" t="str">
            <v>Malfunctioning</v>
          </cell>
          <cell r="B93" t="str">
            <v>Exotic</v>
          </cell>
        </row>
        <row r="94">
          <cell r="A94" t="str">
            <v>Marshy</v>
          </cell>
          <cell r="B94" t="str">
            <v>Marsh</v>
          </cell>
        </row>
        <row r="95">
          <cell r="A95" t="str">
            <v>Mechanical</v>
          </cell>
          <cell r="B95" t="str">
            <v>Exotic</v>
          </cell>
        </row>
        <row r="96">
          <cell r="A96" t="str">
            <v>Metallic</v>
          </cell>
          <cell r="B96" t="str">
            <v>Exotic</v>
          </cell>
        </row>
        <row r="97">
          <cell r="A97" t="str">
            <v>Metallurgic</v>
          </cell>
          <cell r="B97" t="str">
            <v>Exotic</v>
          </cell>
        </row>
        <row r="98">
          <cell r="A98" t="str">
            <v>Miasmatic</v>
          </cell>
          <cell r="B98" t="str">
            <v>Toxic</v>
          </cell>
        </row>
        <row r="99">
          <cell r="A99" t="str">
            <v>Misty</v>
          </cell>
          <cell r="B99" t="str">
            <v>Marsh</v>
          </cell>
        </row>
        <row r="100">
          <cell r="A100" t="str">
            <v>Molten</v>
          </cell>
          <cell r="B100" t="str">
            <v>Volcanic</v>
          </cell>
        </row>
        <row r="101">
          <cell r="A101" t="str">
            <v>Murky</v>
          </cell>
          <cell r="B101" t="str">
            <v>Marsh</v>
          </cell>
        </row>
        <row r="102">
          <cell r="A102" t="str">
            <v>Mutated</v>
          </cell>
          <cell r="B102" t="str">
            <v>Radioactive - Infested</v>
          </cell>
        </row>
        <row r="103">
          <cell r="A103" t="str">
            <v>The Nest</v>
          </cell>
          <cell r="B103" t="str">
            <v>Lush - Infected</v>
          </cell>
        </row>
        <row r="104">
          <cell r="A104" t="str">
            <v>Noxious</v>
          </cell>
          <cell r="B104" t="str">
            <v>Toxic</v>
          </cell>
        </row>
        <row r="105">
          <cell r="A105" t="str">
            <v>Nuclear</v>
          </cell>
          <cell r="B105" t="str">
            <v>Irradiated</v>
          </cell>
        </row>
        <row r="106">
          <cell r="A106" t="str">
            <v>Obsidian Bead</v>
          </cell>
          <cell r="B106" t="str">
            <v>Volcanic</v>
          </cell>
        </row>
        <row r="107">
          <cell r="A107" t="str">
            <v>of Light</v>
          </cell>
          <cell r="B107" t="str">
            <v>Exotic</v>
          </cell>
        </row>
        <row r="108">
          <cell r="A108" t="str">
            <v>Ossified</v>
          </cell>
          <cell r="B108" t="str">
            <v>Exotic</v>
          </cell>
        </row>
        <row r="109">
          <cell r="A109" t="str">
            <v>Overgrown</v>
          </cell>
          <cell r="B109" t="str">
            <v>Lush</v>
          </cell>
        </row>
        <row r="110">
          <cell r="A110" t="str">
            <v>Paradise</v>
          </cell>
          <cell r="B110" t="str">
            <v>Lush</v>
          </cell>
        </row>
        <row r="111">
          <cell r="A111" t="str">
            <v>Parched</v>
          </cell>
          <cell r="B111" t="str">
            <v>Barren</v>
          </cell>
        </row>
        <row r="112">
          <cell r="A112" t="str">
            <v>Petrified</v>
          </cell>
          <cell r="B112" t="str">
            <v>Exotic</v>
          </cell>
        </row>
        <row r="113">
          <cell r="A113" t="str">
            <v>Pillared</v>
          </cell>
          <cell r="B113" t="str">
            <v>Exotic</v>
          </cell>
        </row>
        <row r="114">
          <cell r="A114" t="str">
            <v>Planetary Anomaly</v>
          </cell>
          <cell r="B114" t="str">
            <v>Exotic</v>
          </cell>
        </row>
        <row r="115">
          <cell r="A115" t="str">
            <v>Plated</v>
          </cell>
          <cell r="B115" t="str">
            <v>Exotic</v>
          </cell>
        </row>
        <row r="116">
          <cell r="A116" t="str">
            <v>Poisonous</v>
          </cell>
          <cell r="B116" t="str">
            <v>Toxic</v>
          </cell>
        </row>
        <row r="117">
          <cell r="A117" t="str">
            <v>Quagmire</v>
          </cell>
          <cell r="B117" t="str">
            <v>Marsh</v>
          </cell>
        </row>
        <row r="118">
          <cell r="A118" t="str">
            <v>Radioactive</v>
          </cell>
          <cell r="B118" t="str">
            <v>Irradiated</v>
          </cell>
        </row>
        <row r="119">
          <cell r="A119" t="str">
            <v>Radioactive Abomination</v>
          </cell>
          <cell r="B119" t="str">
            <v>Irradiated - Infested</v>
          </cell>
        </row>
        <row r="120">
          <cell r="A120" t="str">
            <v>Rainy</v>
          </cell>
          <cell r="B120" t="str">
            <v>Lush</v>
          </cell>
        </row>
        <row r="121">
          <cell r="A121" t="str">
            <v>Rattling</v>
          </cell>
          <cell r="B121" t="str">
            <v>Exotic</v>
          </cell>
        </row>
        <row r="122">
          <cell r="A122" t="str">
            <v>Reeking</v>
          </cell>
          <cell r="B122" t="str">
            <v>Marsh</v>
          </cell>
        </row>
        <row r="123">
          <cell r="A123" t="str">
            <v>Rocky</v>
          </cell>
          <cell r="B123" t="str">
            <v>Barren</v>
          </cell>
        </row>
        <row r="124">
          <cell r="A124" t="str">
            <v>Rotting</v>
          </cell>
          <cell r="B124" t="str">
            <v>Toxic</v>
          </cell>
        </row>
        <row r="125">
          <cell r="A125" t="str">
            <v>Scalding</v>
          </cell>
          <cell r="B125" t="str">
            <v>Scorched</v>
          </cell>
        </row>
        <row r="126">
          <cell r="A126" t="str">
            <v>Scaly</v>
          </cell>
          <cell r="B126" t="str">
            <v>Exotic</v>
          </cell>
        </row>
        <row r="127">
          <cell r="A127" t="str">
            <v>Scorched</v>
          </cell>
          <cell r="B127" t="str">
            <v>Scorched</v>
          </cell>
        </row>
        <row r="128">
          <cell r="A128" t="str">
            <v>Sharded</v>
          </cell>
          <cell r="B128" t="str">
            <v>Exotic</v>
          </cell>
        </row>
        <row r="129">
          <cell r="A129" t="str">
            <v>Shattered</v>
          </cell>
          <cell r="B129" t="str">
            <v>Exotic</v>
          </cell>
        </row>
        <row r="130">
          <cell r="A130" t="str">
            <v>Shell-Strewn</v>
          </cell>
          <cell r="B130" t="str">
            <v>Exotic</v>
          </cell>
        </row>
        <row r="131">
          <cell r="A131" t="str">
            <v>Skeletal</v>
          </cell>
          <cell r="B131" t="str">
            <v>Exotic</v>
          </cell>
        </row>
        <row r="132">
          <cell r="A132" t="str">
            <v>Spined</v>
          </cell>
          <cell r="B132" t="str">
            <v>Exotic</v>
          </cell>
        </row>
        <row r="133">
          <cell r="A133" t="str">
            <v>Sporal</v>
          </cell>
          <cell r="B133" t="str">
            <v>Exotic</v>
          </cell>
        </row>
        <row r="134">
          <cell r="A134" t="str">
            <v>Sub-zero</v>
          </cell>
          <cell r="B134" t="str">
            <v>Frozen</v>
          </cell>
        </row>
        <row r="135">
          <cell r="A135" t="str">
            <v>Supercritical</v>
          </cell>
          <cell r="B135" t="str">
            <v>Irradiated</v>
          </cell>
        </row>
        <row r="136">
          <cell r="A136" t="str">
            <v>Swamp</v>
          </cell>
          <cell r="B136" t="str">
            <v>Marsh</v>
          </cell>
        </row>
        <row r="137">
          <cell r="A137" t="str">
            <v>Tainted</v>
          </cell>
          <cell r="B137" t="str">
            <v>Barren - Infested</v>
          </cell>
        </row>
        <row r="138">
          <cell r="A138" t="str">
            <v>Tectonic</v>
          </cell>
          <cell r="B138" t="str">
            <v>Volcanic</v>
          </cell>
        </row>
        <row r="139">
          <cell r="A139" t="str">
            <v>Temperate</v>
          </cell>
          <cell r="B139" t="str">
            <v>Lush</v>
          </cell>
        </row>
        <row r="140">
          <cell r="A140" t="str">
            <v>Temporary</v>
          </cell>
          <cell r="B140" t="str">
            <v>Exotic</v>
          </cell>
        </row>
        <row r="141">
          <cell r="A141" t="str">
            <v>Terraforming Catastrophe</v>
          </cell>
          <cell r="B141" t="str">
            <v>Dead</v>
          </cell>
        </row>
        <row r="142">
          <cell r="A142" t="str">
            <v>Terror Sphere</v>
          </cell>
          <cell r="B142" t="str">
            <v>Barren - Infested</v>
          </cell>
        </row>
        <row r="143">
          <cell r="A143" t="str">
            <v>Thirsty</v>
          </cell>
          <cell r="B143" t="str">
            <v>Exotic</v>
          </cell>
        </row>
        <row r="144">
          <cell r="A144" t="str">
            <v>Torrid</v>
          </cell>
          <cell r="B144" t="str">
            <v>Scorched</v>
          </cell>
        </row>
        <row r="145">
          <cell r="A145" t="str">
            <v>Toxic</v>
          </cell>
          <cell r="B145" t="str">
            <v>Toxic</v>
          </cell>
        </row>
        <row r="146">
          <cell r="A146" t="str">
            <v>Toxic Horror</v>
          </cell>
          <cell r="B146" t="str">
            <v>Toxic - Infested</v>
          </cell>
        </row>
        <row r="147">
          <cell r="A147" t="str">
            <v>Tropical</v>
          </cell>
          <cell r="B147" t="str">
            <v>Lush</v>
          </cell>
        </row>
        <row r="148">
          <cell r="A148" t="str">
            <v>Tropical</v>
          </cell>
          <cell r="B148" t="str">
            <v>Marsh</v>
          </cell>
        </row>
        <row r="149">
          <cell r="A149" t="str">
            <v>Unstable</v>
          </cell>
          <cell r="B149" t="str">
            <v>Volcanic</v>
          </cell>
        </row>
        <row r="150">
          <cell r="A150" t="str">
            <v>Vapour</v>
          </cell>
          <cell r="B150" t="str">
            <v>Marsh</v>
          </cell>
        </row>
        <row r="151">
          <cell r="A151" t="str">
            <v>Verdant</v>
          </cell>
          <cell r="B151" t="str">
            <v>Lush</v>
          </cell>
        </row>
        <row r="152">
          <cell r="A152" t="str">
            <v>Violent</v>
          </cell>
          <cell r="B152" t="str">
            <v>Volcanic</v>
          </cell>
        </row>
        <row r="153">
          <cell r="A153" t="str">
            <v>Viridescent</v>
          </cell>
          <cell r="B153" t="str">
            <v>Lush</v>
          </cell>
        </row>
        <row r="154">
          <cell r="A154" t="str">
            <v>Volcanic</v>
          </cell>
          <cell r="B154" t="str">
            <v>Volcanic</v>
          </cell>
        </row>
        <row r="155">
          <cell r="A155" t="str">
            <v>Webbed</v>
          </cell>
          <cell r="B155" t="str">
            <v>Exotic</v>
          </cell>
        </row>
        <row r="156">
          <cell r="A156" t="str">
            <v>Worm-ridden</v>
          </cell>
          <cell r="B156" t="str">
            <v>Lush - Infected</v>
          </cell>
        </row>
        <row r="157">
          <cell r="A157" t="str">
            <v>Xeno-Colony</v>
          </cell>
          <cell r="B157" t="str">
            <v>Lush - Infected</v>
          </cell>
        </row>
        <row r="158">
          <cell r="A158" t="str">
            <v>Wind-swept</v>
          </cell>
          <cell r="B158" t="str">
            <v>Barren</v>
          </cell>
        </row>
      </sheetData>
      <sheetData sheetId="2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8B36067-0F20-42F7-92C8-39D4DD1EE853}" name="Table13" displayName="Table13" ref="A1:J296" totalsRowShown="0" headerRowDxfId="3543">
  <autoFilter ref="A1:J296" xr:uid="{A36E0E39-51C2-411C-AB03-F62E3435CCC4}"/>
  <tableColumns count="10">
    <tableColumn id="1" xr3:uid="{F72943E6-1DEF-4CA7-8437-C8C34817A3FE}" name="Desired Output"/>
    <tableColumn id="2" xr3:uid="{7C8B147D-A20F-464E-A531-E90E29795B97}" name="Input 1"/>
    <tableColumn id="3" xr3:uid="{C7B156C0-814B-40D9-9897-6FCC7107F41F}" name="Quantity 1"/>
    <tableColumn id="4" xr3:uid="{A24B11F7-8646-4383-A101-644EFB1D1BD9}" name="Input 2"/>
    <tableColumn id="5" xr3:uid="{1A0B7C00-A825-4ECF-9DD2-B77358BBB0AF}" name="Quantity 2"/>
    <tableColumn id="8" xr3:uid="{F20E1487-B706-4A80-AE73-8AB44DEC7284}" name="Input 3"/>
    <tableColumn id="9" xr3:uid="{9B0B105E-016A-4D41-A6EC-C80B26EAA6C6}" name="Quantity 3"/>
    <tableColumn id="6" xr3:uid="{B750EE2F-2DE3-4DE2-924A-38B0E5F06B9A}" name="Output 1"/>
    <tableColumn id="7" xr3:uid="{D8DB9414-1D0E-49E5-B5B5-ADE162014839}" name="Quantity 12"/>
    <tableColumn id="10" xr3:uid="{9338E0E5-AF45-40E9-AAEC-2C2C83B679B3}" name="Value"/>
  </tableColumns>
  <tableStyleInfo name="TableStyleDark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54F77A-99D3-49CB-943C-7932745F0144}" name="Table1" displayName="Table1" ref="A1:K992" totalsRowShown="0" headerRowDxfId="3542" dataDxfId="3541">
  <autoFilter ref="A1:K992" xr:uid="{4AA0632E-1910-4AB9-810A-7A6058C67FFC}"/>
  <sortState xmlns:xlrd2="http://schemas.microsoft.com/office/spreadsheetml/2017/richdata2" ref="A2:K907">
    <sortCondition ref="A1:A992"/>
  </sortState>
  <tableColumns count="11">
    <tableColumn id="1" xr3:uid="{A45A9D7A-9BA6-405B-BF6E-D73DA659CF1D}" name="Finished Product_x000a_" dataDxfId="3540"/>
    <tableColumn id="2" xr3:uid="{7F9E3F60-7BFA-465C-8189-79B712BF3BF6}" name="Ingredient 1_x000a_" dataDxfId="3539"/>
    <tableColumn id="3" xr3:uid="{D74643DD-90F5-4645-9B07-D3BD158C049E}" name="Quan 1_x000a_" dataDxfId="3538"/>
    <tableColumn id="4" xr3:uid="{1C1AC809-AA5D-465E-B1B6-23B3864A1D6D}" name="Ingredient 2_x000a_" dataDxfId="3537"/>
    <tableColumn id="5" xr3:uid="{051AC16D-2BE5-4B84-ABE1-779E0B642AC3}" name="Quan 2_x000a_" dataDxfId="3536"/>
    <tableColumn id="6" xr3:uid="{0257AA26-A382-41C3-BC3B-C6EAF415773C}" name="Ingredient 3_x000a_" dataDxfId="3535"/>
    <tableColumn id="7" xr3:uid="{6BD12417-E417-4E11-9193-A51241E14645}" name="Quan 3_x000a_" dataDxfId="3534"/>
    <tableColumn id="8" xr3:uid="{736DD6CC-69F5-4E09-BB6A-824255C9791A}" name="Product_x000a_" dataDxfId="3533"/>
    <tableColumn id="9" xr3:uid="{57B908A4-092C-4B0A-9ACF-7362D10431AA}" name="Quan_x000a_" dataDxfId="3532"/>
    <tableColumn id="11" xr3:uid="{0903BC1F-87E7-46A9-AE8F-B54E3A991D49}" name="Value_x000a_" dataDxfId="3531"/>
    <tableColumn id="10" xr3:uid="{1E27C1CB-BC33-42C8-9B02-49C984F81FC7}" name="Effect_x000a_" dataDxfId="3530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6B3BC-45AF-4D33-A7C4-D4CE137ADBDC}">
  <sheetPr codeName="Sheet4"/>
  <dimension ref="A1:O296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9.28515625" bestFit="1" customWidth="1"/>
    <col min="2" max="2" width="18" bestFit="1" customWidth="1"/>
    <col min="3" max="3" width="12.28515625" customWidth="1"/>
    <col min="4" max="4" width="18" bestFit="1" customWidth="1"/>
    <col min="5" max="5" width="12.28515625" customWidth="1"/>
    <col min="6" max="6" width="18" bestFit="1" customWidth="1"/>
    <col min="7" max="7" width="12.28515625" customWidth="1"/>
    <col min="8" max="8" width="18" bestFit="1" customWidth="1"/>
    <col min="9" max="9" width="13.28515625" customWidth="1"/>
    <col min="10" max="10" width="9.140625" style="4"/>
  </cols>
  <sheetData>
    <row r="1" spans="1:10" x14ac:dyDescent="0.25">
      <c r="A1" s="2" t="s">
        <v>537</v>
      </c>
      <c r="B1" s="2" t="s">
        <v>538</v>
      </c>
      <c r="C1" s="2" t="s">
        <v>539</v>
      </c>
      <c r="D1" s="2" t="s">
        <v>540</v>
      </c>
      <c r="E1" s="2" t="s">
        <v>541</v>
      </c>
      <c r="F1" s="2" t="s">
        <v>542</v>
      </c>
      <c r="G1" s="2" t="s">
        <v>543</v>
      </c>
      <c r="H1" s="2" t="s">
        <v>544</v>
      </c>
      <c r="I1" s="2" t="s">
        <v>545</v>
      </c>
      <c r="J1" s="5" t="s">
        <v>285</v>
      </c>
    </row>
    <row r="2" spans="1:10" x14ac:dyDescent="0.25">
      <c r="A2" t="s">
        <v>7</v>
      </c>
      <c r="B2" t="s">
        <v>54</v>
      </c>
      <c r="C2">
        <v>1</v>
      </c>
      <c r="H2" t="s">
        <v>7</v>
      </c>
      <c r="I2">
        <v>2</v>
      </c>
      <c r="J2"/>
    </row>
    <row r="3" spans="1:10" x14ac:dyDescent="0.25">
      <c r="A3" t="s">
        <v>7</v>
      </c>
      <c r="B3" t="s">
        <v>55</v>
      </c>
      <c r="C3">
        <v>1</v>
      </c>
      <c r="H3" t="s">
        <v>7</v>
      </c>
      <c r="I3">
        <v>2</v>
      </c>
      <c r="J3"/>
    </row>
    <row r="4" spans="1:10" x14ac:dyDescent="0.25">
      <c r="A4" t="s">
        <v>7</v>
      </c>
      <c r="B4" t="s">
        <v>56</v>
      </c>
      <c r="C4">
        <v>1</v>
      </c>
      <c r="H4" t="s">
        <v>7</v>
      </c>
      <c r="I4">
        <v>2</v>
      </c>
      <c r="J4"/>
    </row>
    <row r="5" spans="1:10" x14ac:dyDescent="0.25">
      <c r="A5" t="s">
        <v>7</v>
      </c>
      <c r="B5" t="s">
        <v>57</v>
      </c>
      <c r="C5">
        <v>1</v>
      </c>
      <c r="H5" t="s">
        <v>7</v>
      </c>
      <c r="I5">
        <v>2</v>
      </c>
      <c r="J5"/>
    </row>
    <row r="6" spans="1:10" x14ac:dyDescent="0.25">
      <c r="A6" t="s">
        <v>7</v>
      </c>
      <c r="B6" t="s">
        <v>546</v>
      </c>
      <c r="C6">
        <v>1</v>
      </c>
      <c r="H6" t="s">
        <v>7</v>
      </c>
      <c r="I6">
        <v>2</v>
      </c>
      <c r="J6"/>
    </row>
    <row r="7" spans="1:10" x14ac:dyDescent="0.25">
      <c r="A7" t="s">
        <v>7</v>
      </c>
      <c r="B7" t="s">
        <v>58</v>
      </c>
      <c r="C7">
        <v>1</v>
      </c>
      <c r="H7" t="s">
        <v>7</v>
      </c>
      <c r="I7">
        <v>2</v>
      </c>
      <c r="J7"/>
    </row>
    <row r="8" spans="1:10" x14ac:dyDescent="0.25">
      <c r="A8" t="s">
        <v>7</v>
      </c>
      <c r="B8" t="s">
        <v>35</v>
      </c>
      <c r="C8">
        <v>1</v>
      </c>
      <c r="H8" t="s">
        <v>7</v>
      </c>
      <c r="I8">
        <v>1</v>
      </c>
      <c r="J8"/>
    </row>
    <row r="9" spans="1:10" x14ac:dyDescent="0.25">
      <c r="A9" t="s">
        <v>7</v>
      </c>
      <c r="B9" t="s">
        <v>9</v>
      </c>
      <c r="C9">
        <v>1</v>
      </c>
      <c r="H9" t="s">
        <v>7</v>
      </c>
      <c r="I9">
        <v>2</v>
      </c>
      <c r="J9"/>
    </row>
    <row r="10" spans="1:10" x14ac:dyDescent="0.25">
      <c r="A10" t="s">
        <v>9</v>
      </c>
      <c r="B10" t="s">
        <v>547</v>
      </c>
      <c r="C10">
        <v>1</v>
      </c>
      <c r="H10" t="s">
        <v>9</v>
      </c>
      <c r="I10">
        <v>1</v>
      </c>
      <c r="J10"/>
    </row>
    <row r="11" spans="1:10" x14ac:dyDescent="0.25">
      <c r="A11" t="s">
        <v>9</v>
      </c>
      <c r="B11" t="s">
        <v>502</v>
      </c>
      <c r="C11">
        <v>1</v>
      </c>
      <c r="H11" t="s">
        <v>9</v>
      </c>
      <c r="I11">
        <v>150</v>
      </c>
      <c r="J11"/>
    </row>
    <row r="12" spans="1:10" x14ac:dyDescent="0.25">
      <c r="A12" t="s">
        <v>9</v>
      </c>
      <c r="B12" t="s">
        <v>502</v>
      </c>
      <c r="C12">
        <v>2</v>
      </c>
      <c r="H12" t="s">
        <v>9</v>
      </c>
      <c r="I12">
        <v>1</v>
      </c>
      <c r="J12"/>
    </row>
    <row r="13" spans="1:10" x14ac:dyDescent="0.25">
      <c r="A13" t="s">
        <v>9</v>
      </c>
      <c r="B13" t="s">
        <v>50</v>
      </c>
      <c r="C13">
        <v>1</v>
      </c>
      <c r="D13" t="s">
        <v>7</v>
      </c>
      <c r="E13">
        <v>2</v>
      </c>
      <c r="H13" t="s">
        <v>9</v>
      </c>
      <c r="I13">
        <v>2</v>
      </c>
      <c r="J13"/>
    </row>
    <row r="14" spans="1:10" x14ac:dyDescent="0.25">
      <c r="A14" t="s">
        <v>9</v>
      </c>
      <c r="B14" t="s">
        <v>50</v>
      </c>
      <c r="C14">
        <v>1</v>
      </c>
      <c r="D14" t="s">
        <v>9</v>
      </c>
      <c r="E14">
        <v>1</v>
      </c>
      <c r="H14" t="s">
        <v>9</v>
      </c>
      <c r="I14">
        <v>3</v>
      </c>
      <c r="J14"/>
    </row>
    <row r="15" spans="1:10" x14ac:dyDescent="0.25">
      <c r="A15" t="s">
        <v>9</v>
      </c>
      <c r="B15" t="s">
        <v>50</v>
      </c>
      <c r="C15">
        <v>1</v>
      </c>
      <c r="D15" t="s">
        <v>49</v>
      </c>
      <c r="E15">
        <v>1</v>
      </c>
      <c r="H15" t="s">
        <v>9</v>
      </c>
      <c r="I15">
        <v>2</v>
      </c>
      <c r="J15"/>
    </row>
    <row r="16" spans="1:10" x14ac:dyDescent="0.25">
      <c r="A16" t="s">
        <v>9</v>
      </c>
      <c r="B16" t="s">
        <v>32</v>
      </c>
      <c r="C16">
        <v>1</v>
      </c>
      <c r="D16" t="s">
        <v>548</v>
      </c>
      <c r="E16">
        <v>1</v>
      </c>
      <c r="H16" t="s">
        <v>9</v>
      </c>
      <c r="I16">
        <v>2</v>
      </c>
      <c r="J16"/>
    </row>
    <row r="17" spans="1:9" customFormat="1" x14ac:dyDescent="0.25">
      <c r="A17" t="s">
        <v>9</v>
      </c>
      <c r="B17" t="s">
        <v>7</v>
      </c>
      <c r="C17">
        <v>2</v>
      </c>
      <c r="D17" t="s">
        <v>35</v>
      </c>
      <c r="E17">
        <v>2</v>
      </c>
      <c r="H17" t="s">
        <v>9</v>
      </c>
      <c r="I17">
        <v>5</v>
      </c>
    </row>
    <row r="18" spans="1:9" customFormat="1" x14ac:dyDescent="0.25">
      <c r="A18" t="s">
        <v>9</v>
      </c>
      <c r="B18" t="s">
        <v>9</v>
      </c>
      <c r="C18">
        <v>1</v>
      </c>
      <c r="D18" t="s">
        <v>35</v>
      </c>
      <c r="E18">
        <v>2</v>
      </c>
      <c r="H18" t="s">
        <v>9</v>
      </c>
      <c r="I18">
        <v>6</v>
      </c>
    </row>
    <row r="19" spans="1:9" customFormat="1" x14ac:dyDescent="0.25">
      <c r="A19" t="s">
        <v>35</v>
      </c>
      <c r="B19" t="s">
        <v>54</v>
      </c>
      <c r="C19">
        <v>1</v>
      </c>
      <c r="D19" t="s">
        <v>486</v>
      </c>
      <c r="E19">
        <v>1</v>
      </c>
      <c r="F19" t="s">
        <v>9</v>
      </c>
      <c r="G19">
        <v>1</v>
      </c>
      <c r="H19" t="s">
        <v>35</v>
      </c>
      <c r="I19">
        <v>10</v>
      </c>
    </row>
    <row r="20" spans="1:9" customFormat="1" x14ac:dyDescent="0.25">
      <c r="A20" t="s">
        <v>35</v>
      </c>
      <c r="B20" t="s">
        <v>55</v>
      </c>
      <c r="C20">
        <v>1</v>
      </c>
      <c r="D20" t="s">
        <v>486</v>
      </c>
      <c r="E20">
        <v>1</v>
      </c>
      <c r="F20" t="s">
        <v>9</v>
      </c>
      <c r="G20">
        <v>1</v>
      </c>
      <c r="H20" t="s">
        <v>35</v>
      </c>
      <c r="I20">
        <v>10</v>
      </c>
    </row>
    <row r="21" spans="1:9" customFormat="1" x14ac:dyDescent="0.25">
      <c r="A21" t="s">
        <v>35</v>
      </c>
      <c r="B21" t="s">
        <v>57</v>
      </c>
      <c r="C21">
        <v>1</v>
      </c>
      <c r="D21" t="s">
        <v>486</v>
      </c>
      <c r="E21">
        <v>1</v>
      </c>
      <c r="F21" t="s">
        <v>9</v>
      </c>
      <c r="G21">
        <v>1</v>
      </c>
      <c r="H21" t="s">
        <v>35</v>
      </c>
      <c r="I21">
        <v>10</v>
      </c>
    </row>
    <row r="22" spans="1:9" customFormat="1" x14ac:dyDescent="0.25">
      <c r="A22" t="s">
        <v>35</v>
      </c>
      <c r="B22" t="s">
        <v>549</v>
      </c>
      <c r="C22">
        <v>1</v>
      </c>
      <c r="D22" t="s">
        <v>486</v>
      </c>
      <c r="E22">
        <v>1</v>
      </c>
      <c r="F22" t="s">
        <v>9</v>
      </c>
      <c r="G22">
        <v>1</v>
      </c>
      <c r="H22" t="s">
        <v>35</v>
      </c>
      <c r="I22">
        <v>10</v>
      </c>
    </row>
    <row r="23" spans="1:9" customFormat="1" x14ac:dyDescent="0.25">
      <c r="A23" t="s">
        <v>35</v>
      </c>
      <c r="B23" t="s">
        <v>56</v>
      </c>
      <c r="C23">
        <v>1</v>
      </c>
      <c r="D23" t="s">
        <v>486</v>
      </c>
      <c r="E23">
        <v>1</v>
      </c>
      <c r="F23" t="s">
        <v>9</v>
      </c>
      <c r="G23">
        <v>1</v>
      </c>
      <c r="H23" t="s">
        <v>35</v>
      </c>
      <c r="I23">
        <v>10</v>
      </c>
    </row>
    <row r="24" spans="1:9" customFormat="1" x14ac:dyDescent="0.25">
      <c r="A24" t="s">
        <v>35</v>
      </c>
      <c r="B24" t="s">
        <v>58</v>
      </c>
      <c r="C24">
        <v>1</v>
      </c>
      <c r="D24" t="s">
        <v>486</v>
      </c>
      <c r="E24">
        <v>1</v>
      </c>
      <c r="F24" t="s">
        <v>9</v>
      </c>
      <c r="G24">
        <v>1</v>
      </c>
      <c r="H24" t="s">
        <v>35</v>
      </c>
      <c r="I24">
        <v>10</v>
      </c>
    </row>
    <row r="25" spans="1:9" customFormat="1" x14ac:dyDescent="0.25">
      <c r="A25" t="s">
        <v>35</v>
      </c>
      <c r="B25" t="s">
        <v>486</v>
      </c>
      <c r="C25">
        <v>1</v>
      </c>
      <c r="H25" t="s">
        <v>35</v>
      </c>
      <c r="I25">
        <v>1</v>
      </c>
    </row>
    <row r="26" spans="1:9" customFormat="1" x14ac:dyDescent="0.25">
      <c r="A26" t="s">
        <v>35</v>
      </c>
      <c r="B26" t="s">
        <v>550</v>
      </c>
      <c r="C26">
        <v>1</v>
      </c>
      <c r="H26" t="s">
        <v>35</v>
      </c>
      <c r="I26">
        <v>150</v>
      </c>
    </row>
    <row r="27" spans="1:9" customFormat="1" x14ac:dyDescent="0.25">
      <c r="A27" t="s">
        <v>35</v>
      </c>
      <c r="B27" t="s">
        <v>486</v>
      </c>
      <c r="C27">
        <v>1</v>
      </c>
      <c r="D27" t="s">
        <v>7</v>
      </c>
      <c r="E27">
        <v>1</v>
      </c>
      <c r="H27" t="s">
        <v>35</v>
      </c>
      <c r="I27">
        <v>2</v>
      </c>
    </row>
    <row r="28" spans="1:9" customFormat="1" x14ac:dyDescent="0.25">
      <c r="A28" t="s">
        <v>548</v>
      </c>
      <c r="B28" t="s">
        <v>551</v>
      </c>
      <c r="C28">
        <v>1</v>
      </c>
      <c r="H28" t="s">
        <v>548</v>
      </c>
      <c r="I28">
        <v>50</v>
      </c>
    </row>
    <row r="29" spans="1:9" customFormat="1" x14ac:dyDescent="0.25">
      <c r="A29" t="s">
        <v>548</v>
      </c>
      <c r="B29" t="s">
        <v>30</v>
      </c>
      <c r="C29">
        <v>5</v>
      </c>
      <c r="H29" t="s">
        <v>548</v>
      </c>
      <c r="I29">
        <v>1</v>
      </c>
    </row>
    <row r="30" spans="1:9" customFormat="1" x14ac:dyDescent="0.25">
      <c r="A30" t="s">
        <v>4</v>
      </c>
      <c r="B30" t="s">
        <v>551</v>
      </c>
      <c r="C30">
        <v>1</v>
      </c>
      <c r="D30" t="s">
        <v>30</v>
      </c>
      <c r="E30">
        <v>1</v>
      </c>
      <c r="H30" t="s">
        <v>4</v>
      </c>
      <c r="I30">
        <v>1</v>
      </c>
    </row>
    <row r="31" spans="1:9" customFormat="1" x14ac:dyDescent="0.25">
      <c r="A31" t="s">
        <v>548</v>
      </c>
      <c r="B31" t="s">
        <v>548</v>
      </c>
      <c r="C31">
        <v>30</v>
      </c>
      <c r="H31" t="s">
        <v>551</v>
      </c>
      <c r="I31">
        <v>1</v>
      </c>
    </row>
    <row r="32" spans="1:9" customFormat="1" x14ac:dyDescent="0.25">
      <c r="A32" t="s">
        <v>6</v>
      </c>
      <c r="B32" t="s">
        <v>39</v>
      </c>
      <c r="C32">
        <v>1</v>
      </c>
      <c r="H32" t="s">
        <v>6</v>
      </c>
      <c r="I32">
        <v>1</v>
      </c>
    </row>
    <row r="33" spans="1:10" x14ac:dyDescent="0.25">
      <c r="A33" t="s">
        <v>6</v>
      </c>
      <c r="B33" t="s">
        <v>16</v>
      </c>
      <c r="C33">
        <v>1</v>
      </c>
      <c r="H33" t="s">
        <v>6</v>
      </c>
      <c r="I33">
        <v>1</v>
      </c>
    </row>
    <row r="34" spans="1:10" x14ac:dyDescent="0.25">
      <c r="A34" t="s">
        <v>6</v>
      </c>
      <c r="B34" t="s">
        <v>12</v>
      </c>
      <c r="C34">
        <v>1</v>
      </c>
      <c r="H34" t="s">
        <v>6</v>
      </c>
      <c r="I34">
        <v>1</v>
      </c>
      <c r="J34"/>
    </row>
    <row r="35" spans="1:10" x14ac:dyDescent="0.25">
      <c r="A35" t="s">
        <v>6</v>
      </c>
      <c r="B35" t="s">
        <v>32</v>
      </c>
      <c r="C35">
        <v>1</v>
      </c>
      <c r="H35" t="s">
        <v>6</v>
      </c>
      <c r="I35">
        <v>1</v>
      </c>
      <c r="J35"/>
    </row>
    <row r="36" spans="1:10" x14ac:dyDescent="0.25">
      <c r="A36" t="s">
        <v>6</v>
      </c>
      <c r="B36" t="s">
        <v>37</v>
      </c>
      <c r="C36">
        <v>1</v>
      </c>
      <c r="H36" t="s">
        <v>6</v>
      </c>
      <c r="I36">
        <v>1</v>
      </c>
      <c r="J36"/>
    </row>
    <row r="37" spans="1:10" x14ac:dyDescent="0.25">
      <c r="A37" t="s">
        <v>6</v>
      </c>
      <c r="B37" t="s">
        <v>552</v>
      </c>
      <c r="C37">
        <v>1</v>
      </c>
      <c r="H37" t="s">
        <v>6</v>
      </c>
      <c r="I37">
        <v>1</v>
      </c>
      <c r="J37"/>
    </row>
    <row r="38" spans="1:10" x14ac:dyDescent="0.25">
      <c r="A38" t="s">
        <v>6</v>
      </c>
      <c r="B38" t="s">
        <v>64</v>
      </c>
      <c r="C38">
        <v>1</v>
      </c>
      <c r="H38" t="s">
        <v>6</v>
      </c>
      <c r="I38">
        <v>2</v>
      </c>
      <c r="J38"/>
    </row>
    <row r="39" spans="1:10" x14ac:dyDescent="0.25">
      <c r="A39" t="s">
        <v>36</v>
      </c>
      <c r="B39" t="s">
        <v>8</v>
      </c>
      <c r="C39">
        <v>1</v>
      </c>
      <c r="H39" t="s">
        <v>36</v>
      </c>
      <c r="I39">
        <v>2</v>
      </c>
      <c r="J39"/>
    </row>
    <row r="40" spans="1:10" x14ac:dyDescent="0.25">
      <c r="A40" t="s">
        <v>36</v>
      </c>
      <c r="B40" t="s">
        <v>6</v>
      </c>
      <c r="C40">
        <v>1</v>
      </c>
      <c r="H40" t="s">
        <v>36</v>
      </c>
      <c r="I40">
        <v>1</v>
      </c>
      <c r="J40"/>
    </row>
    <row r="41" spans="1:10" x14ac:dyDescent="0.25">
      <c r="A41" t="s">
        <v>36</v>
      </c>
      <c r="B41" t="s">
        <v>6</v>
      </c>
      <c r="C41">
        <v>2</v>
      </c>
      <c r="D41" t="s">
        <v>33</v>
      </c>
      <c r="E41">
        <v>1</v>
      </c>
      <c r="H41" t="s">
        <v>36</v>
      </c>
      <c r="I41">
        <v>3</v>
      </c>
      <c r="J41"/>
    </row>
    <row r="42" spans="1:10" x14ac:dyDescent="0.25">
      <c r="A42" t="s">
        <v>36</v>
      </c>
      <c r="B42" t="s">
        <v>503</v>
      </c>
      <c r="C42">
        <v>1</v>
      </c>
      <c r="H42" t="s">
        <v>36</v>
      </c>
      <c r="I42">
        <v>150</v>
      </c>
      <c r="J42"/>
    </row>
    <row r="43" spans="1:10" x14ac:dyDescent="0.25">
      <c r="A43" t="s">
        <v>8</v>
      </c>
      <c r="B43" t="s">
        <v>6</v>
      </c>
      <c r="C43">
        <v>1</v>
      </c>
      <c r="D43" t="s">
        <v>7</v>
      </c>
      <c r="E43">
        <v>1</v>
      </c>
      <c r="H43" t="s">
        <v>8</v>
      </c>
      <c r="I43">
        <v>1</v>
      </c>
      <c r="J43"/>
    </row>
    <row r="44" spans="1:10" x14ac:dyDescent="0.25">
      <c r="A44" t="s">
        <v>8</v>
      </c>
      <c r="B44" t="s">
        <v>6</v>
      </c>
      <c r="C44">
        <v>1</v>
      </c>
      <c r="D44" t="s">
        <v>9</v>
      </c>
      <c r="E44">
        <v>1</v>
      </c>
      <c r="H44" t="s">
        <v>8</v>
      </c>
      <c r="I44">
        <v>2</v>
      </c>
      <c r="J44"/>
    </row>
    <row r="45" spans="1:10" x14ac:dyDescent="0.25">
      <c r="A45" t="s">
        <v>8</v>
      </c>
      <c r="B45" t="s">
        <v>36</v>
      </c>
      <c r="C45">
        <v>1</v>
      </c>
      <c r="D45" t="s">
        <v>7</v>
      </c>
      <c r="E45">
        <v>1</v>
      </c>
      <c r="H45" t="s">
        <v>8</v>
      </c>
      <c r="I45">
        <v>2</v>
      </c>
      <c r="J45"/>
    </row>
    <row r="46" spans="1:10" x14ac:dyDescent="0.25">
      <c r="A46" t="s">
        <v>8</v>
      </c>
      <c r="B46" t="s">
        <v>36</v>
      </c>
      <c r="C46">
        <v>1</v>
      </c>
      <c r="D46" t="s">
        <v>9</v>
      </c>
      <c r="E46">
        <v>1</v>
      </c>
      <c r="H46" t="s">
        <v>8</v>
      </c>
      <c r="I46">
        <v>3</v>
      </c>
      <c r="J46"/>
    </row>
    <row r="47" spans="1:10" x14ac:dyDescent="0.25">
      <c r="A47" t="s">
        <v>8</v>
      </c>
      <c r="B47" t="s">
        <v>6</v>
      </c>
      <c r="C47">
        <v>1</v>
      </c>
      <c r="D47" t="s">
        <v>36</v>
      </c>
      <c r="E47">
        <v>1</v>
      </c>
      <c r="F47" t="s">
        <v>20</v>
      </c>
      <c r="G47">
        <v>1</v>
      </c>
      <c r="H47" t="s">
        <v>8</v>
      </c>
      <c r="I47">
        <v>5</v>
      </c>
      <c r="J47"/>
    </row>
    <row r="48" spans="1:10" x14ac:dyDescent="0.25">
      <c r="A48" t="s">
        <v>8</v>
      </c>
      <c r="B48" t="s">
        <v>6</v>
      </c>
      <c r="C48">
        <v>1</v>
      </c>
      <c r="D48" t="s">
        <v>36</v>
      </c>
      <c r="E48">
        <v>1</v>
      </c>
      <c r="F48" t="s">
        <v>19</v>
      </c>
      <c r="G48">
        <v>1</v>
      </c>
      <c r="H48" t="s">
        <v>8</v>
      </c>
      <c r="I48">
        <v>8</v>
      </c>
      <c r="J48"/>
    </row>
    <row r="49" spans="1:9" customFormat="1" x14ac:dyDescent="0.25">
      <c r="A49" t="s">
        <v>8</v>
      </c>
      <c r="B49" t="s">
        <v>6</v>
      </c>
      <c r="C49">
        <v>1</v>
      </c>
      <c r="D49" t="s">
        <v>36</v>
      </c>
      <c r="E49">
        <v>1</v>
      </c>
      <c r="F49" t="s">
        <v>14</v>
      </c>
      <c r="G49">
        <v>1</v>
      </c>
      <c r="H49" t="s">
        <v>8</v>
      </c>
      <c r="I49">
        <v>12</v>
      </c>
    </row>
    <row r="50" spans="1:9" customFormat="1" x14ac:dyDescent="0.25">
      <c r="A50" t="s">
        <v>8</v>
      </c>
      <c r="B50" t="s">
        <v>36</v>
      </c>
      <c r="C50">
        <v>2</v>
      </c>
      <c r="H50" t="s">
        <v>8</v>
      </c>
      <c r="I50">
        <v>1</v>
      </c>
    </row>
    <row r="51" spans="1:9" customFormat="1" x14ac:dyDescent="0.25">
      <c r="A51" t="s">
        <v>8</v>
      </c>
      <c r="B51" t="s">
        <v>36</v>
      </c>
      <c r="C51">
        <v>1</v>
      </c>
      <c r="D51" t="s">
        <v>33</v>
      </c>
      <c r="E51">
        <v>1</v>
      </c>
      <c r="H51" t="s">
        <v>8</v>
      </c>
      <c r="I51">
        <v>3</v>
      </c>
    </row>
    <row r="52" spans="1:9" customFormat="1" x14ac:dyDescent="0.25">
      <c r="A52" t="s">
        <v>8</v>
      </c>
      <c r="B52" t="s">
        <v>8</v>
      </c>
      <c r="C52">
        <v>3</v>
      </c>
      <c r="D52" t="s">
        <v>33</v>
      </c>
      <c r="E52">
        <v>1</v>
      </c>
      <c r="H52" t="s">
        <v>8</v>
      </c>
      <c r="I52">
        <v>4</v>
      </c>
    </row>
    <row r="53" spans="1:9" customFormat="1" x14ac:dyDescent="0.25">
      <c r="A53" t="s">
        <v>8</v>
      </c>
      <c r="B53" t="s">
        <v>14</v>
      </c>
      <c r="C53">
        <v>1</v>
      </c>
      <c r="D53" t="s">
        <v>35</v>
      </c>
      <c r="E53">
        <v>1</v>
      </c>
      <c r="H53" t="s">
        <v>8</v>
      </c>
      <c r="I53">
        <v>10</v>
      </c>
    </row>
    <row r="54" spans="1:9" customFormat="1" x14ac:dyDescent="0.25">
      <c r="A54" t="s">
        <v>8</v>
      </c>
      <c r="B54" t="s">
        <v>26</v>
      </c>
      <c r="C54">
        <v>1</v>
      </c>
      <c r="D54" t="s">
        <v>6</v>
      </c>
      <c r="E54">
        <v>1</v>
      </c>
      <c r="H54" t="s">
        <v>8</v>
      </c>
      <c r="I54">
        <v>1</v>
      </c>
    </row>
    <row r="55" spans="1:9" customFormat="1" x14ac:dyDescent="0.25">
      <c r="A55" t="s">
        <v>8</v>
      </c>
      <c r="B55" t="s">
        <v>27</v>
      </c>
      <c r="C55">
        <v>1</v>
      </c>
      <c r="D55" t="s">
        <v>6</v>
      </c>
      <c r="E55">
        <v>1</v>
      </c>
      <c r="H55" t="s">
        <v>8</v>
      </c>
      <c r="I55">
        <v>2</v>
      </c>
    </row>
    <row r="56" spans="1:9" customFormat="1" x14ac:dyDescent="0.25">
      <c r="A56" t="s">
        <v>8</v>
      </c>
      <c r="B56" t="s">
        <v>28</v>
      </c>
      <c r="C56">
        <v>1</v>
      </c>
      <c r="D56" t="s">
        <v>6</v>
      </c>
      <c r="E56">
        <v>1</v>
      </c>
      <c r="H56" t="s">
        <v>8</v>
      </c>
      <c r="I56">
        <v>3</v>
      </c>
    </row>
    <row r="57" spans="1:9" customFormat="1" x14ac:dyDescent="0.25">
      <c r="A57" t="s">
        <v>8</v>
      </c>
      <c r="B57" t="s">
        <v>29</v>
      </c>
      <c r="C57">
        <v>1</v>
      </c>
      <c r="D57" t="s">
        <v>6</v>
      </c>
      <c r="E57">
        <v>1</v>
      </c>
      <c r="H57" t="s">
        <v>8</v>
      </c>
      <c r="I57">
        <v>4</v>
      </c>
    </row>
    <row r="58" spans="1:9" customFormat="1" x14ac:dyDescent="0.25">
      <c r="A58" t="s">
        <v>8</v>
      </c>
      <c r="B58" t="s">
        <v>22</v>
      </c>
      <c r="C58">
        <v>1</v>
      </c>
      <c r="D58" t="s">
        <v>6</v>
      </c>
      <c r="E58">
        <v>1</v>
      </c>
      <c r="H58" t="s">
        <v>8</v>
      </c>
      <c r="I58">
        <v>2</v>
      </c>
    </row>
    <row r="59" spans="1:9" customFormat="1" x14ac:dyDescent="0.25">
      <c r="A59" t="s">
        <v>8</v>
      </c>
      <c r="B59" t="s">
        <v>23</v>
      </c>
      <c r="C59">
        <v>1</v>
      </c>
      <c r="D59" t="s">
        <v>6</v>
      </c>
      <c r="E59">
        <v>1</v>
      </c>
      <c r="H59" t="s">
        <v>8</v>
      </c>
      <c r="I59">
        <v>4</v>
      </c>
    </row>
    <row r="60" spans="1:9" customFormat="1" x14ac:dyDescent="0.25">
      <c r="A60" t="s">
        <v>8</v>
      </c>
      <c r="B60" t="s">
        <v>24</v>
      </c>
      <c r="C60">
        <v>1</v>
      </c>
      <c r="D60" t="s">
        <v>6</v>
      </c>
      <c r="E60">
        <v>1</v>
      </c>
      <c r="H60" t="s">
        <v>8</v>
      </c>
      <c r="I60">
        <v>6</v>
      </c>
    </row>
    <row r="61" spans="1:9" customFormat="1" x14ac:dyDescent="0.25">
      <c r="A61" t="s">
        <v>8</v>
      </c>
      <c r="B61" t="s">
        <v>553</v>
      </c>
      <c r="C61">
        <v>1</v>
      </c>
      <c r="D61" t="s">
        <v>6</v>
      </c>
      <c r="E61">
        <v>1</v>
      </c>
      <c r="H61" t="s">
        <v>8</v>
      </c>
      <c r="I61">
        <v>8</v>
      </c>
    </row>
    <row r="62" spans="1:9" customFormat="1" x14ac:dyDescent="0.25">
      <c r="A62" t="s">
        <v>34</v>
      </c>
      <c r="B62" t="s">
        <v>251</v>
      </c>
      <c r="C62">
        <v>1</v>
      </c>
      <c r="H62" t="s">
        <v>34</v>
      </c>
      <c r="I62">
        <v>1</v>
      </c>
    </row>
    <row r="63" spans="1:9" customFormat="1" x14ac:dyDescent="0.25">
      <c r="A63" t="s">
        <v>34</v>
      </c>
      <c r="B63" t="s">
        <v>251</v>
      </c>
      <c r="C63">
        <v>1</v>
      </c>
      <c r="D63" t="s">
        <v>7</v>
      </c>
      <c r="E63">
        <v>1</v>
      </c>
      <c r="H63" t="s">
        <v>34</v>
      </c>
      <c r="I63">
        <v>2</v>
      </c>
    </row>
    <row r="64" spans="1:9" customFormat="1" x14ac:dyDescent="0.25">
      <c r="A64" t="s">
        <v>34</v>
      </c>
      <c r="B64" t="s">
        <v>251</v>
      </c>
      <c r="C64">
        <v>1</v>
      </c>
      <c r="D64" t="s">
        <v>9</v>
      </c>
      <c r="E64">
        <v>1</v>
      </c>
      <c r="H64" t="s">
        <v>34</v>
      </c>
      <c r="I64">
        <v>2</v>
      </c>
    </row>
    <row r="65" spans="1:15" x14ac:dyDescent="0.25">
      <c r="A65" t="s">
        <v>34</v>
      </c>
      <c r="B65" t="s">
        <v>38</v>
      </c>
      <c r="C65">
        <v>1</v>
      </c>
      <c r="H65" t="s">
        <v>34</v>
      </c>
      <c r="I65">
        <v>2</v>
      </c>
      <c r="J65"/>
    </row>
    <row r="66" spans="1:15" x14ac:dyDescent="0.25">
      <c r="A66" t="s">
        <v>38</v>
      </c>
      <c r="B66" t="s">
        <v>7</v>
      </c>
      <c r="C66">
        <v>1</v>
      </c>
      <c r="D66" t="s">
        <v>34</v>
      </c>
      <c r="E66">
        <v>1</v>
      </c>
      <c r="H66" t="s">
        <v>38</v>
      </c>
      <c r="I66">
        <v>1</v>
      </c>
      <c r="J66"/>
    </row>
    <row r="67" spans="1:15" x14ac:dyDescent="0.25">
      <c r="A67" t="s">
        <v>38</v>
      </c>
      <c r="B67" t="s">
        <v>9</v>
      </c>
      <c r="C67">
        <v>1</v>
      </c>
      <c r="D67" t="s">
        <v>34</v>
      </c>
      <c r="E67">
        <v>1</v>
      </c>
      <c r="H67" t="s">
        <v>38</v>
      </c>
      <c r="I67">
        <v>2</v>
      </c>
      <c r="J67"/>
    </row>
    <row r="68" spans="1:15" x14ac:dyDescent="0.25">
      <c r="A68" t="s">
        <v>38</v>
      </c>
      <c r="B68" t="s">
        <v>50</v>
      </c>
      <c r="C68">
        <v>1</v>
      </c>
      <c r="D68" t="s">
        <v>34</v>
      </c>
      <c r="E68">
        <v>1</v>
      </c>
      <c r="H68" t="s">
        <v>38</v>
      </c>
      <c r="I68">
        <v>2</v>
      </c>
      <c r="J68"/>
    </row>
    <row r="69" spans="1:15" x14ac:dyDescent="0.25">
      <c r="A69" t="s">
        <v>38</v>
      </c>
      <c r="B69" t="s">
        <v>50</v>
      </c>
      <c r="C69">
        <v>1</v>
      </c>
      <c r="D69" t="s">
        <v>38</v>
      </c>
      <c r="E69">
        <v>1</v>
      </c>
      <c r="H69" t="s">
        <v>38</v>
      </c>
      <c r="I69">
        <v>2</v>
      </c>
      <c r="J69"/>
      <c r="O69">
        <f>3107*24</f>
        <v>74568</v>
      </c>
    </row>
    <row r="70" spans="1:15" x14ac:dyDescent="0.25">
      <c r="A70" t="s">
        <v>38</v>
      </c>
      <c r="B70" t="s">
        <v>11</v>
      </c>
      <c r="C70">
        <v>1</v>
      </c>
      <c r="D70" t="s">
        <v>34</v>
      </c>
      <c r="E70">
        <v>1</v>
      </c>
      <c r="H70" t="s">
        <v>38</v>
      </c>
      <c r="I70">
        <v>1</v>
      </c>
      <c r="J70"/>
      <c r="O70">
        <f>43250/3107</f>
        <v>13.92018023817187</v>
      </c>
    </row>
    <row r="71" spans="1:15" x14ac:dyDescent="0.25">
      <c r="A71" t="s">
        <v>38</v>
      </c>
      <c r="B71" t="s">
        <v>11</v>
      </c>
      <c r="C71">
        <v>1</v>
      </c>
      <c r="D71" t="s">
        <v>38</v>
      </c>
      <c r="E71">
        <v>1</v>
      </c>
      <c r="H71" t="s">
        <v>38</v>
      </c>
      <c r="I71">
        <v>2</v>
      </c>
      <c r="J71"/>
    </row>
    <row r="72" spans="1:15" x14ac:dyDescent="0.25">
      <c r="A72" t="s">
        <v>38</v>
      </c>
      <c r="B72" t="s">
        <v>11</v>
      </c>
      <c r="C72">
        <v>1</v>
      </c>
      <c r="D72" t="s">
        <v>6</v>
      </c>
      <c r="E72">
        <v>1</v>
      </c>
      <c r="H72" t="s">
        <v>38</v>
      </c>
      <c r="I72">
        <v>1</v>
      </c>
      <c r="J72"/>
    </row>
    <row r="73" spans="1:15" x14ac:dyDescent="0.25">
      <c r="A73" t="s">
        <v>38</v>
      </c>
      <c r="B73" t="s">
        <v>11</v>
      </c>
      <c r="C73">
        <v>1</v>
      </c>
      <c r="D73" t="s">
        <v>36</v>
      </c>
      <c r="E73">
        <v>1</v>
      </c>
      <c r="H73" t="s">
        <v>38</v>
      </c>
      <c r="I73">
        <v>2</v>
      </c>
      <c r="J73"/>
    </row>
    <row r="74" spans="1:15" x14ac:dyDescent="0.25">
      <c r="A74" t="s">
        <v>38</v>
      </c>
      <c r="B74" t="s">
        <v>11</v>
      </c>
      <c r="C74">
        <v>1</v>
      </c>
      <c r="D74" t="s">
        <v>8</v>
      </c>
      <c r="E74">
        <v>1</v>
      </c>
      <c r="H74" t="s">
        <v>38</v>
      </c>
      <c r="I74">
        <v>3</v>
      </c>
      <c r="J74"/>
    </row>
    <row r="75" spans="1:15" x14ac:dyDescent="0.25">
      <c r="A75" t="s">
        <v>38</v>
      </c>
      <c r="B75" t="s">
        <v>251</v>
      </c>
      <c r="C75">
        <v>1</v>
      </c>
      <c r="D75" t="s">
        <v>34</v>
      </c>
      <c r="E75">
        <v>1</v>
      </c>
      <c r="H75" t="s">
        <v>38</v>
      </c>
      <c r="I75">
        <v>2</v>
      </c>
      <c r="J75"/>
    </row>
    <row r="76" spans="1:15" x14ac:dyDescent="0.25">
      <c r="A76" t="s">
        <v>38</v>
      </c>
      <c r="B76" t="s">
        <v>486</v>
      </c>
      <c r="C76">
        <v>1</v>
      </c>
      <c r="D76" t="s">
        <v>34</v>
      </c>
      <c r="E76">
        <v>1</v>
      </c>
      <c r="H76" t="s">
        <v>38</v>
      </c>
      <c r="I76">
        <v>2</v>
      </c>
      <c r="J76"/>
    </row>
    <row r="77" spans="1:15" x14ac:dyDescent="0.25">
      <c r="A77" t="s">
        <v>38</v>
      </c>
      <c r="B77" t="s">
        <v>251</v>
      </c>
      <c r="C77">
        <v>1</v>
      </c>
      <c r="D77" t="s">
        <v>38</v>
      </c>
      <c r="E77">
        <v>1</v>
      </c>
      <c r="H77" t="s">
        <v>38</v>
      </c>
      <c r="I77">
        <v>2</v>
      </c>
      <c r="J77"/>
    </row>
    <row r="78" spans="1:15" x14ac:dyDescent="0.25">
      <c r="A78" t="s">
        <v>38</v>
      </c>
      <c r="B78" t="s">
        <v>486</v>
      </c>
      <c r="C78">
        <v>1</v>
      </c>
      <c r="D78" t="s">
        <v>38</v>
      </c>
      <c r="E78">
        <v>1</v>
      </c>
      <c r="H78" t="s">
        <v>38</v>
      </c>
      <c r="I78">
        <v>2</v>
      </c>
      <c r="J78"/>
    </row>
    <row r="79" spans="1:15" x14ac:dyDescent="0.25">
      <c r="A79" t="s">
        <v>38</v>
      </c>
      <c r="B79" t="s">
        <v>34</v>
      </c>
      <c r="C79">
        <v>1</v>
      </c>
      <c r="D79" t="s">
        <v>35</v>
      </c>
      <c r="E79">
        <v>1</v>
      </c>
      <c r="H79" t="s">
        <v>38</v>
      </c>
      <c r="I79">
        <v>1</v>
      </c>
      <c r="J79"/>
    </row>
    <row r="80" spans="1:15" x14ac:dyDescent="0.25">
      <c r="A80" t="s">
        <v>38</v>
      </c>
      <c r="B80" t="s">
        <v>38</v>
      </c>
      <c r="C80">
        <v>1</v>
      </c>
      <c r="D80" t="s">
        <v>35</v>
      </c>
      <c r="E80">
        <v>1</v>
      </c>
      <c r="H80" t="s">
        <v>38</v>
      </c>
      <c r="I80">
        <v>2</v>
      </c>
      <c r="J80"/>
    </row>
    <row r="81" spans="1:9" customFormat="1" x14ac:dyDescent="0.25">
      <c r="A81" t="s">
        <v>38</v>
      </c>
      <c r="B81" t="s">
        <v>34</v>
      </c>
      <c r="C81">
        <v>2</v>
      </c>
      <c r="H81" t="s">
        <v>38</v>
      </c>
      <c r="I81">
        <v>1</v>
      </c>
    </row>
    <row r="82" spans="1:9" customFormat="1" x14ac:dyDescent="0.25">
      <c r="A82" t="s">
        <v>38</v>
      </c>
      <c r="B82" t="s">
        <v>34</v>
      </c>
      <c r="C82">
        <v>1</v>
      </c>
      <c r="D82" t="s">
        <v>33</v>
      </c>
      <c r="E82">
        <v>1</v>
      </c>
      <c r="H82" t="s">
        <v>38</v>
      </c>
      <c r="I82">
        <v>1</v>
      </c>
    </row>
    <row r="83" spans="1:9" customFormat="1" x14ac:dyDescent="0.25">
      <c r="A83" t="s">
        <v>38</v>
      </c>
      <c r="B83" t="s">
        <v>38</v>
      </c>
      <c r="C83">
        <v>1</v>
      </c>
      <c r="D83" t="s">
        <v>33</v>
      </c>
      <c r="E83">
        <v>1</v>
      </c>
      <c r="H83" t="s">
        <v>38</v>
      </c>
      <c r="I83">
        <v>3</v>
      </c>
    </row>
    <row r="84" spans="1:9" customFormat="1" x14ac:dyDescent="0.25">
      <c r="A84" t="s">
        <v>38</v>
      </c>
      <c r="B84" t="s">
        <v>554</v>
      </c>
      <c r="C84">
        <v>1</v>
      </c>
      <c r="H84" t="s">
        <v>38</v>
      </c>
      <c r="I84">
        <v>150</v>
      </c>
    </row>
    <row r="85" spans="1:9" customFormat="1" x14ac:dyDescent="0.25">
      <c r="A85" t="s">
        <v>38</v>
      </c>
      <c r="B85" t="s">
        <v>555</v>
      </c>
      <c r="C85">
        <v>1</v>
      </c>
      <c r="H85" t="s">
        <v>38</v>
      </c>
      <c r="I85">
        <v>50</v>
      </c>
    </row>
    <row r="86" spans="1:9" customFormat="1" x14ac:dyDescent="0.25">
      <c r="A86" t="s">
        <v>18</v>
      </c>
      <c r="B86" t="s">
        <v>251</v>
      </c>
      <c r="C86">
        <v>1</v>
      </c>
      <c r="D86" t="s">
        <v>35</v>
      </c>
      <c r="E86">
        <v>1</v>
      </c>
      <c r="H86" t="s">
        <v>18</v>
      </c>
      <c r="I86">
        <v>2</v>
      </c>
    </row>
    <row r="87" spans="1:9" customFormat="1" x14ac:dyDescent="0.25">
      <c r="A87" t="s">
        <v>18</v>
      </c>
      <c r="B87" t="s">
        <v>556</v>
      </c>
      <c r="C87">
        <v>1</v>
      </c>
      <c r="H87" t="s">
        <v>18</v>
      </c>
      <c r="I87">
        <v>150</v>
      </c>
    </row>
    <row r="88" spans="1:9" customFormat="1" x14ac:dyDescent="0.25">
      <c r="A88" t="s">
        <v>18</v>
      </c>
      <c r="B88" t="s">
        <v>17</v>
      </c>
      <c r="C88">
        <v>2</v>
      </c>
      <c r="D88" t="s">
        <v>35</v>
      </c>
      <c r="E88">
        <v>2</v>
      </c>
      <c r="H88" t="s">
        <v>18</v>
      </c>
      <c r="I88">
        <v>5</v>
      </c>
    </row>
    <row r="89" spans="1:9" customFormat="1" x14ac:dyDescent="0.25">
      <c r="A89" t="s">
        <v>18</v>
      </c>
      <c r="B89" t="s">
        <v>557</v>
      </c>
      <c r="C89">
        <v>1</v>
      </c>
      <c r="D89" t="s">
        <v>35</v>
      </c>
      <c r="E89">
        <v>2</v>
      </c>
      <c r="H89" t="s">
        <v>18</v>
      </c>
      <c r="I89">
        <v>6</v>
      </c>
    </row>
    <row r="90" spans="1:9" customFormat="1" x14ac:dyDescent="0.25">
      <c r="A90" t="s">
        <v>18</v>
      </c>
      <c r="B90" t="s">
        <v>251</v>
      </c>
      <c r="C90">
        <v>1</v>
      </c>
      <c r="D90" t="s">
        <v>17</v>
      </c>
      <c r="E90">
        <v>1</v>
      </c>
      <c r="H90" t="s">
        <v>18</v>
      </c>
      <c r="I90">
        <v>2</v>
      </c>
    </row>
    <row r="91" spans="1:9" customFormat="1" x14ac:dyDescent="0.25">
      <c r="A91" t="s">
        <v>18</v>
      </c>
      <c r="B91" t="s">
        <v>251</v>
      </c>
      <c r="C91">
        <v>1</v>
      </c>
      <c r="D91" t="s">
        <v>18</v>
      </c>
      <c r="E91">
        <v>1</v>
      </c>
      <c r="H91" t="s">
        <v>18</v>
      </c>
      <c r="I91">
        <v>2</v>
      </c>
    </row>
    <row r="92" spans="1:9" customFormat="1" x14ac:dyDescent="0.25">
      <c r="A92" t="s">
        <v>18</v>
      </c>
      <c r="B92" t="s">
        <v>17</v>
      </c>
      <c r="C92">
        <v>2</v>
      </c>
      <c r="H92" t="s">
        <v>18</v>
      </c>
      <c r="I92">
        <v>1</v>
      </c>
    </row>
    <row r="93" spans="1:9" customFormat="1" x14ac:dyDescent="0.25">
      <c r="A93" t="s">
        <v>18</v>
      </c>
      <c r="B93" t="s">
        <v>251</v>
      </c>
      <c r="C93">
        <v>1</v>
      </c>
      <c r="D93" t="s">
        <v>33</v>
      </c>
      <c r="E93">
        <v>1</v>
      </c>
      <c r="H93" t="s">
        <v>18</v>
      </c>
      <c r="I93">
        <v>2</v>
      </c>
    </row>
    <row r="94" spans="1:9" customFormat="1" x14ac:dyDescent="0.25">
      <c r="A94" t="s">
        <v>17</v>
      </c>
      <c r="B94" t="s">
        <v>557</v>
      </c>
      <c r="C94">
        <v>1</v>
      </c>
      <c r="H94" t="s">
        <v>17</v>
      </c>
      <c r="I94">
        <v>2</v>
      </c>
    </row>
    <row r="95" spans="1:9" customFormat="1" x14ac:dyDescent="0.25">
      <c r="A95" t="s">
        <v>31</v>
      </c>
      <c r="B95" t="s">
        <v>548</v>
      </c>
      <c r="C95">
        <v>1</v>
      </c>
      <c r="D95" t="s">
        <v>35</v>
      </c>
      <c r="E95">
        <v>1</v>
      </c>
      <c r="H95" t="s">
        <v>31</v>
      </c>
      <c r="I95">
        <v>1</v>
      </c>
    </row>
    <row r="96" spans="1:9" customFormat="1" x14ac:dyDescent="0.25">
      <c r="A96" t="s">
        <v>31</v>
      </c>
      <c r="B96" t="s">
        <v>13</v>
      </c>
      <c r="C96">
        <v>1</v>
      </c>
      <c r="H96" t="s">
        <v>31</v>
      </c>
      <c r="I96">
        <v>2</v>
      </c>
    </row>
    <row r="97" spans="1:9" customFormat="1" x14ac:dyDescent="0.25">
      <c r="A97" t="s">
        <v>13</v>
      </c>
      <c r="B97" t="s">
        <v>15</v>
      </c>
      <c r="C97">
        <v>1</v>
      </c>
      <c r="D97" t="s">
        <v>31</v>
      </c>
      <c r="E97">
        <v>1</v>
      </c>
      <c r="H97" t="s">
        <v>13</v>
      </c>
      <c r="I97">
        <v>2</v>
      </c>
    </row>
    <row r="98" spans="1:9" customFormat="1" x14ac:dyDescent="0.25">
      <c r="A98" t="s">
        <v>13</v>
      </c>
      <c r="B98" t="s">
        <v>486</v>
      </c>
      <c r="C98">
        <v>1</v>
      </c>
      <c r="D98" t="s">
        <v>35</v>
      </c>
      <c r="E98">
        <v>1</v>
      </c>
      <c r="H98" t="s">
        <v>13</v>
      </c>
      <c r="I98">
        <v>2</v>
      </c>
    </row>
    <row r="99" spans="1:9" customFormat="1" x14ac:dyDescent="0.25">
      <c r="A99" t="s">
        <v>13</v>
      </c>
      <c r="B99" t="s">
        <v>504</v>
      </c>
      <c r="C99">
        <v>1</v>
      </c>
      <c r="H99" t="s">
        <v>13</v>
      </c>
      <c r="I99">
        <v>150</v>
      </c>
    </row>
    <row r="100" spans="1:9" customFormat="1" x14ac:dyDescent="0.25">
      <c r="A100" t="s">
        <v>13</v>
      </c>
      <c r="B100" t="s">
        <v>13</v>
      </c>
      <c r="C100">
        <v>1</v>
      </c>
      <c r="D100" t="s">
        <v>35</v>
      </c>
      <c r="E100">
        <v>2</v>
      </c>
      <c r="H100" t="s">
        <v>13</v>
      </c>
      <c r="I100">
        <v>6</v>
      </c>
    </row>
    <row r="101" spans="1:9" customFormat="1" x14ac:dyDescent="0.25">
      <c r="A101" t="s">
        <v>13</v>
      </c>
      <c r="B101" t="s">
        <v>31</v>
      </c>
      <c r="C101">
        <v>2</v>
      </c>
      <c r="H101" t="s">
        <v>13</v>
      </c>
      <c r="I101">
        <v>1</v>
      </c>
    </row>
    <row r="102" spans="1:9" customFormat="1" x14ac:dyDescent="0.25">
      <c r="A102" t="s">
        <v>13</v>
      </c>
      <c r="B102" t="s">
        <v>486</v>
      </c>
      <c r="C102">
        <v>1</v>
      </c>
      <c r="D102" t="s">
        <v>31</v>
      </c>
      <c r="E102">
        <v>1</v>
      </c>
      <c r="H102" t="s">
        <v>13</v>
      </c>
      <c r="I102">
        <v>2</v>
      </c>
    </row>
    <row r="103" spans="1:9" customFormat="1" x14ac:dyDescent="0.25">
      <c r="A103" t="s">
        <v>13</v>
      </c>
      <c r="B103" t="s">
        <v>486</v>
      </c>
      <c r="C103">
        <v>1</v>
      </c>
      <c r="D103" t="s">
        <v>13</v>
      </c>
      <c r="E103">
        <v>1</v>
      </c>
      <c r="H103" t="s">
        <v>13</v>
      </c>
      <c r="I103">
        <v>2</v>
      </c>
    </row>
    <row r="104" spans="1:9" customFormat="1" x14ac:dyDescent="0.25">
      <c r="A104" t="s">
        <v>13</v>
      </c>
      <c r="B104" t="s">
        <v>31</v>
      </c>
      <c r="C104">
        <v>2</v>
      </c>
      <c r="D104" t="s">
        <v>35</v>
      </c>
      <c r="E104">
        <v>2</v>
      </c>
      <c r="H104" t="s">
        <v>13</v>
      </c>
      <c r="I104">
        <v>5</v>
      </c>
    </row>
    <row r="105" spans="1:9" customFormat="1" x14ac:dyDescent="0.25">
      <c r="A105" t="s">
        <v>13</v>
      </c>
      <c r="B105" t="s">
        <v>486</v>
      </c>
      <c r="C105">
        <v>1</v>
      </c>
      <c r="D105" t="s">
        <v>33</v>
      </c>
      <c r="E105">
        <v>1</v>
      </c>
      <c r="H105" t="s">
        <v>13</v>
      </c>
      <c r="I105">
        <v>2</v>
      </c>
    </row>
    <row r="106" spans="1:9" customFormat="1" x14ac:dyDescent="0.25">
      <c r="A106" t="s">
        <v>26</v>
      </c>
      <c r="B106" t="s">
        <v>26</v>
      </c>
      <c r="C106">
        <v>1</v>
      </c>
      <c r="D106" t="s">
        <v>3</v>
      </c>
      <c r="E106">
        <v>1</v>
      </c>
      <c r="H106" t="s">
        <v>26</v>
      </c>
      <c r="I106">
        <v>2</v>
      </c>
    </row>
    <row r="107" spans="1:9" customFormat="1" x14ac:dyDescent="0.25">
      <c r="A107" t="s">
        <v>27</v>
      </c>
      <c r="B107" t="s">
        <v>27</v>
      </c>
      <c r="C107">
        <v>1</v>
      </c>
      <c r="D107" t="s">
        <v>3</v>
      </c>
      <c r="E107">
        <v>1</v>
      </c>
      <c r="H107" t="s">
        <v>27</v>
      </c>
      <c r="I107">
        <v>2</v>
      </c>
    </row>
    <row r="108" spans="1:9" customFormat="1" x14ac:dyDescent="0.25">
      <c r="A108" t="s">
        <v>28</v>
      </c>
      <c r="B108" t="s">
        <v>28</v>
      </c>
      <c r="C108">
        <v>1</v>
      </c>
      <c r="D108" t="s">
        <v>3</v>
      </c>
      <c r="E108">
        <v>1</v>
      </c>
      <c r="H108" t="s">
        <v>28</v>
      </c>
      <c r="I108">
        <v>2</v>
      </c>
    </row>
    <row r="109" spans="1:9" customFormat="1" x14ac:dyDescent="0.25">
      <c r="A109" t="s">
        <v>29</v>
      </c>
      <c r="B109" t="s">
        <v>29</v>
      </c>
      <c r="C109">
        <v>1</v>
      </c>
      <c r="D109" t="s">
        <v>3</v>
      </c>
      <c r="E109">
        <v>1</v>
      </c>
      <c r="H109" t="s">
        <v>29</v>
      </c>
      <c r="I109">
        <v>2</v>
      </c>
    </row>
    <row r="110" spans="1:9" customFormat="1" x14ac:dyDescent="0.25">
      <c r="A110" t="s">
        <v>3</v>
      </c>
      <c r="B110" t="s">
        <v>26</v>
      </c>
      <c r="C110">
        <v>2</v>
      </c>
      <c r="H110" t="s">
        <v>3</v>
      </c>
      <c r="I110">
        <v>1</v>
      </c>
    </row>
    <row r="111" spans="1:9" customFormat="1" x14ac:dyDescent="0.25">
      <c r="A111" t="s">
        <v>3</v>
      </c>
      <c r="B111" t="s">
        <v>27</v>
      </c>
      <c r="C111">
        <v>1</v>
      </c>
      <c r="H111" t="s">
        <v>3</v>
      </c>
      <c r="I111">
        <v>1</v>
      </c>
    </row>
    <row r="112" spans="1:9" customFormat="1" x14ac:dyDescent="0.25">
      <c r="A112" t="s">
        <v>3</v>
      </c>
      <c r="B112" t="s">
        <v>28</v>
      </c>
      <c r="C112">
        <v>2</v>
      </c>
      <c r="H112" t="s">
        <v>3</v>
      </c>
      <c r="I112">
        <v>3</v>
      </c>
    </row>
    <row r="113" spans="1:9" customFormat="1" x14ac:dyDescent="0.25">
      <c r="A113" t="s">
        <v>3</v>
      </c>
      <c r="B113" t="s">
        <v>29</v>
      </c>
      <c r="C113">
        <v>2</v>
      </c>
      <c r="H113" t="s">
        <v>3</v>
      </c>
      <c r="I113">
        <v>4</v>
      </c>
    </row>
    <row r="114" spans="1:9" customFormat="1" x14ac:dyDescent="0.25">
      <c r="A114" t="s">
        <v>3</v>
      </c>
      <c r="B114" t="s">
        <v>22</v>
      </c>
      <c r="C114">
        <v>1</v>
      </c>
      <c r="H114" t="s">
        <v>3</v>
      </c>
      <c r="I114">
        <v>1</v>
      </c>
    </row>
    <row r="115" spans="1:9" customFormat="1" x14ac:dyDescent="0.25">
      <c r="A115" t="s">
        <v>3</v>
      </c>
      <c r="B115" t="s">
        <v>23</v>
      </c>
      <c r="C115">
        <v>1</v>
      </c>
      <c r="H115" t="s">
        <v>3</v>
      </c>
      <c r="I115">
        <v>2</v>
      </c>
    </row>
    <row r="116" spans="1:9" customFormat="1" x14ac:dyDescent="0.25">
      <c r="A116" t="s">
        <v>3</v>
      </c>
      <c r="B116" t="s">
        <v>24</v>
      </c>
      <c r="C116">
        <v>1</v>
      </c>
      <c r="H116" t="s">
        <v>3</v>
      </c>
      <c r="I116">
        <v>3</v>
      </c>
    </row>
    <row r="117" spans="1:9" customFormat="1" x14ac:dyDescent="0.25">
      <c r="A117" t="s">
        <v>3</v>
      </c>
      <c r="B117" t="s">
        <v>25</v>
      </c>
      <c r="C117">
        <v>1</v>
      </c>
      <c r="H117" t="s">
        <v>3</v>
      </c>
      <c r="I117">
        <v>4</v>
      </c>
    </row>
    <row r="118" spans="1:9" customFormat="1" x14ac:dyDescent="0.25">
      <c r="A118" t="s">
        <v>3</v>
      </c>
      <c r="B118" t="s">
        <v>26</v>
      </c>
      <c r="C118">
        <v>1</v>
      </c>
      <c r="D118" t="s">
        <v>36</v>
      </c>
      <c r="E118">
        <v>1</v>
      </c>
      <c r="H118" t="s">
        <v>3</v>
      </c>
      <c r="I118">
        <v>1</v>
      </c>
    </row>
    <row r="119" spans="1:9" customFormat="1" x14ac:dyDescent="0.25">
      <c r="A119" t="s">
        <v>3</v>
      </c>
      <c r="B119" t="s">
        <v>27</v>
      </c>
      <c r="C119">
        <v>1</v>
      </c>
      <c r="D119" t="s">
        <v>36</v>
      </c>
      <c r="E119">
        <v>1</v>
      </c>
      <c r="H119" t="s">
        <v>3</v>
      </c>
      <c r="I119">
        <v>2</v>
      </c>
    </row>
    <row r="120" spans="1:9" customFormat="1" x14ac:dyDescent="0.25">
      <c r="A120" t="s">
        <v>3</v>
      </c>
      <c r="B120" t="s">
        <v>28</v>
      </c>
      <c r="C120">
        <v>1</v>
      </c>
      <c r="D120" t="s">
        <v>36</v>
      </c>
      <c r="E120">
        <v>1</v>
      </c>
      <c r="H120" t="s">
        <v>3</v>
      </c>
      <c r="I120">
        <v>3</v>
      </c>
    </row>
    <row r="121" spans="1:9" customFormat="1" x14ac:dyDescent="0.25">
      <c r="A121" t="s">
        <v>3</v>
      </c>
      <c r="B121" t="s">
        <v>29</v>
      </c>
      <c r="C121">
        <v>1</v>
      </c>
      <c r="D121" t="s">
        <v>36</v>
      </c>
      <c r="E121">
        <v>1</v>
      </c>
      <c r="H121" t="s">
        <v>3</v>
      </c>
      <c r="I121">
        <v>4</v>
      </c>
    </row>
    <row r="122" spans="1:9" customFormat="1" x14ac:dyDescent="0.25">
      <c r="A122" t="s">
        <v>3</v>
      </c>
      <c r="B122" t="s">
        <v>22</v>
      </c>
      <c r="C122">
        <v>1</v>
      </c>
      <c r="D122" t="s">
        <v>36</v>
      </c>
      <c r="E122">
        <v>1</v>
      </c>
      <c r="H122" t="s">
        <v>3</v>
      </c>
      <c r="I122">
        <v>2</v>
      </c>
    </row>
    <row r="123" spans="1:9" customFormat="1" x14ac:dyDescent="0.25">
      <c r="A123" t="s">
        <v>3</v>
      </c>
      <c r="B123" t="s">
        <v>558</v>
      </c>
      <c r="C123">
        <v>1</v>
      </c>
      <c r="D123" t="s">
        <v>36</v>
      </c>
      <c r="E123">
        <v>1</v>
      </c>
      <c r="H123" t="s">
        <v>3</v>
      </c>
      <c r="I123">
        <v>4</v>
      </c>
    </row>
    <row r="124" spans="1:9" customFormat="1" x14ac:dyDescent="0.25">
      <c r="A124" t="s">
        <v>3</v>
      </c>
      <c r="B124" t="s">
        <v>24</v>
      </c>
      <c r="C124">
        <v>1</v>
      </c>
      <c r="D124" t="s">
        <v>36</v>
      </c>
      <c r="E124">
        <v>1</v>
      </c>
      <c r="H124" t="s">
        <v>3</v>
      </c>
      <c r="I124">
        <v>6</v>
      </c>
    </row>
    <row r="125" spans="1:9" customFormat="1" x14ac:dyDescent="0.25">
      <c r="A125" t="s">
        <v>3</v>
      </c>
      <c r="B125" t="s">
        <v>25</v>
      </c>
      <c r="C125">
        <v>1</v>
      </c>
      <c r="D125" t="s">
        <v>36</v>
      </c>
      <c r="E125">
        <v>1</v>
      </c>
      <c r="H125" t="s">
        <v>3</v>
      </c>
      <c r="I125">
        <v>8</v>
      </c>
    </row>
    <row r="126" spans="1:9" customFormat="1" x14ac:dyDescent="0.25">
      <c r="A126" t="s">
        <v>3</v>
      </c>
      <c r="B126" t="s">
        <v>20</v>
      </c>
      <c r="C126">
        <v>1</v>
      </c>
      <c r="D126" t="s">
        <v>19</v>
      </c>
      <c r="E126">
        <v>1</v>
      </c>
      <c r="F126" t="s">
        <v>26</v>
      </c>
      <c r="G126">
        <v>1</v>
      </c>
      <c r="H126" t="s">
        <v>3</v>
      </c>
      <c r="I126">
        <v>5</v>
      </c>
    </row>
    <row r="127" spans="1:9" customFormat="1" x14ac:dyDescent="0.25">
      <c r="A127" t="s">
        <v>3</v>
      </c>
      <c r="B127" t="s">
        <v>20</v>
      </c>
      <c r="C127">
        <v>1</v>
      </c>
      <c r="D127" t="s">
        <v>19</v>
      </c>
      <c r="E127">
        <v>1</v>
      </c>
      <c r="F127" t="s">
        <v>27</v>
      </c>
      <c r="G127">
        <v>1</v>
      </c>
      <c r="H127" t="s">
        <v>3</v>
      </c>
      <c r="I127">
        <v>10</v>
      </c>
    </row>
    <row r="128" spans="1:9" customFormat="1" x14ac:dyDescent="0.25">
      <c r="A128" t="s">
        <v>3</v>
      </c>
      <c r="B128" t="s">
        <v>20</v>
      </c>
      <c r="C128">
        <v>1</v>
      </c>
      <c r="D128" t="s">
        <v>19</v>
      </c>
      <c r="E128">
        <v>1</v>
      </c>
      <c r="F128" t="s">
        <v>28</v>
      </c>
      <c r="G128">
        <v>1</v>
      </c>
      <c r="H128" t="s">
        <v>3</v>
      </c>
      <c r="I128">
        <v>20</v>
      </c>
    </row>
    <row r="129" spans="1:10" x14ac:dyDescent="0.25">
      <c r="A129" t="s">
        <v>3</v>
      </c>
      <c r="B129" t="s">
        <v>20</v>
      </c>
      <c r="C129">
        <v>1</v>
      </c>
      <c r="D129" t="s">
        <v>19</v>
      </c>
      <c r="E129">
        <v>1</v>
      </c>
      <c r="F129" t="s">
        <v>29</v>
      </c>
      <c r="G129">
        <v>1</v>
      </c>
      <c r="H129" t="s">
        <v>3</v>
      </c>
      <c r="I129">
        <v>30</v>
      </c>
      <c r="J129"/>
    </row>
    <row r="130" spans="1:10" x14ac:dyDescent="0.25">
      <c r="A130" t="s">
        <v>39</v>
      </c>
      <c r="B130" t="s">
        <v>16</v>
      </c>
      <c r="C130">
        <v>2</v>
      </c>
      <c r="D130" t="s">
        <v>6</v>
      </c>
      <c r="E130">
        <v>1</v>
      </c>
      <c r="H130" t="s">
        <v>39</v>
      </c>
      <c r="I130">
        <v>1</v>
      </c>
    </row>
    <row r="131" spans="1:10" x14ac:dyDescent="0.25">
      <c r="A131" t="s">
        <v>39</v>
      </c>
      <c r="B131" t="s">
        <v>16</v>
      </c>
      <c r="C131">
        <v>2</v>
      </c>
      <c r="D131" t="s">
        <v>36</v>
      </c>
      <c r="E131">
        <v>1</v>
      </c>
      <c r="H131" t="s">
        <v>39</v>
      </c>
      <c r="I131">
        <v>1</v>
      </c>
    </row>
    <row r="132" spans="1:10" x14ac:dyDescent="0.25">
      <c r="A132" t="s">
        <v>39</v>
      </c>
      <c r="B132" t="s">
        <v>58</v>
      </c>
      <c r="C132">
        <v>2</v>
      </c>
      <c r="D132" t="s">
        <v>31</v>
      </c>
      <c r="E132">
        <v>1</v>
      </c>
      <c r="H132" t="s">
        <v>39</v>
      </c>
      <c r="I132">
        <v>1</v>
      </c>
      <c r="J132"/>
    </row>
    <row r="133" spans="1:10" x14ac:dyDescent="0.25">
      <c r="A133" t="s">
        <v>39</v>
      </c>
      <c r="B133" t="s">
        <v>559</v>
      </c>
      <c r="C133">
        <v>1</v>
      </c>
      <c r="D133" t="s">
        <v>6</v>
      </c>
      <c r="E133">
        <v>1</v>
      </c>
      <c r="H133" t="s">
        <v>39</v>
      </c>
      <c r="I133">
        <v>1</v>
      </c>
      <c r="J133"/>
    </row>
    <row r="134" spans="1:10" x14ac:dyDescent="0.25">
      <c r="A134" t="s">
        <v>39</v>
      </c>
      <c r="B134" t="s">
        <v>559</v>
      </c>
      <c r="C134">
        <v>1</v>
      </c>
      <c r="D134" t="s">
        <v>36</v>
      </c>
      <c r="E134">
        <v>2</v>
      </c>
      <c r="H134" t="s">
        <v>39</v>
      </c>
      <c r="I134">
        <v>2</v>
      </c>
      <c r="J134"/>
    </row>
    <row r="135" spans="1:10" x14ac:dyDescent="0.25">
      <c r="A135" t="s">
        <v>39</v>
      </c>
      <c r="B135" t="s">
        <v>559</v>
      </c>
      <c r="C135">
        <v>1</v>
      </c>
      <c r="D135" t="s">
        <v>8</v>
      </c>
      <c r="E135">
        <v>3</v>
      </c>
      <c r="H135" t="s">
        <v>39</v>
      </c>
      <c r="I135">
        <v>3</v>
      </c>
      <c r="J135"/>
    </row>
    <row r="136" spans="1:10" x14ac:dyDescent="0.25">
      <c r="A136" t="s">
        <v>39</v>
      </c>
      <c r="B136" t="s">
        <v>20</v>
      </c>
      <c r="C136">
        <v>1</v>
      </c>
      <c r="D136" t="s">
        <v>35</v>
      </c>
      <c r="E136">
        <v>2</v>
      </c>
      <c r="H136" t="s">
        <v>39</v>
      </c>
      <c r="I136">
        <v>2</v>
      </c>
      <c r="J136"/>
    </row>
    <row r="137" spans="1:10" x14ac:dyDescent="0.25">
      <c r="A137" t="s">
        <v>16</v>
      </c>
      <c r="B137" t="s">
        <v>32</v>
      </c>
      <c r="C137">
        <v>2</v>
      </c>
      <c r="D137" t="s">
        <v>6</v>
      </c>
      <c r="E137">
        <v>1</v>
      </c>
      <c r="H137" t="s">
        <v>16</v>
      </c>
      <c r="I137">
        <v>1</v>
      </c>
      <c r="J137"/>
    </row>
    <row r="138" spans="1:10" x14ac:dyDescent="0.25">
      <c r="A138" t="s">
        <v>16</v>
      </c>
      <c r="B138" t="s">
        <v>32</v>
      </c>
      <c r="C138">
        <v>2</v>
      </c>
      <c r="D138" t="s">
        <v>36</v>
      </c>
      <c r="E138">
        <v>1</v>
      </c>
      <c r="H138" t="s">
        <v>16</v>
      </c>
      <c r="I138">
        <v>1</v>
      </c>
      <c r="J138"/>
    </row>
    <row r="139" spans="1:10" x14ac:dyDescent="0.25">
      <c r="A139" t="s">
        <v>16</v>
      </c>
      <c r="B139" t="s">
        <v>57</v>
      </c>
      <c r="C139">
        <v>2</v>
      </c>
      <c r="D139" t="s">
        <v>31</v>
      </c>
      <c r="E139">
        <v>1</v>
      </c>
      <c r="H139" t="s">
        <v>16</v>
      </c>
      <c r="I139">
        <v>1</v>
      </c>
      <c r="J139"/>
    </row>
    <row r="140" spans="1:10" x14ac:dyDescent="0.25">
      <c r="A140" t="s">
        <v>16</v>
      </c>
      <c r="B140" t="s">
        <v>19</v>
      </c>
      <c r="C140">
        <v>1</v>
      </c>
      <c r="H140" t="s">
        <v>16</v>
      </c>
      <c r="I140">
        <v>1</v>
      </c>
      <c r="J140"/>
    </row>
    <row r="141" spans="1:10" x14ac:dyDescent="0.25">
      <c r="A141" t="s">
        <v>16</v>
      </c>
      <c r="B141" t="s">
        <v>19</v>
      </c>
      <c r="C141">
        <v>1</v>
      </c>
      <c r="D141" t="s">
        <v>35</v>
      </c>
      <c r="E141">
        <v>1</v>
      </c>
      <c r="H141" t="s">
        <v>16</v>
      </c>
      <c r="I141">
        <v>2</v>
      </c>
      <c r="J141"/>
    </row>
    <row r="142" spans="1:10" x14ac:dyDescent="0.25">
      <c r="A142" t="s">
        <v>12</v>
      </c>
      <c r="B142" t="s">
        <v>39</v>
      </c>
      <c r="C142">
        <v>2</v>
      </c>
      <c r="D142" t="s">
        <v>6</v>
      </c>
      <c r="E142">
        <v>1</v>
      </c>
      <c r="H142" t="s">
        <v>12</v>
      </c>
      <c r="I142">
        <v>1</v>
      </c>
      <c r="J142"/>
    </row>
    <row r="143" spans="1:10" x14ac:dyDescent="0.25">
      <c r="A143" t="s">
        <v>12</v>
      </c>
      <c r="B143" t="s">
        <v>39</v>
      </c>
      <c r="C143">
        <v>2</v>
      </c>
      <c r="D143" t="s">
        <v>36</v>
      </c>
      <c r="E143">
        <v>1</v>
      </c>
      <c r="H143" t="s">
        <v>12</v>
      </c>
      <c r="I143">
        <v>1</v>
      </c>
      <c r="J143"/>
    </row>
    <row r="144" spans="1:10" x14ac:dyDescent="0.25">
      <c r="A144" t="s">
        <v>12</v>
      </c>
      <c r="B144" t="s">
        <v>54</v>
      </c>
      <c r="C144">
        <v>2</v>
      </c>
      <c r="D144" t="s">
        <v>31</v>
      </c>
      <c r="E144">
        <v>1</v>
      </c>
      <c r="H144" t="s">
        <v>12</v>
      </c>
      <c r="I144">
        <v>1</v>
      </c>
      <c r="J144"/>
    </row>
    <row r="145" spans="1:9" customFormat="1" x14ac:dyDescent="0.25">
      <c r="A145" t="s">
        <v>12</v>
      </c>
      <c r="B145" t="s">
        <v>11</v>
      </c>
      <c r="C145">
        <v>1</v>
      </c>
      <c r="D145" t="s">
        <v>548</v>
      </c>
      <c r="E145">
        <v>1</v>
      </c>
      <c r="H145" t="s">
        <v>12</v>
      </c>
      <c r="I145">
        <v>1</v>
      </c>
    </row>
    <row r="146" spans="1:9" customFormat="1" x14ac:dyDescent="0.25">
      <c r="A146" t="s">
        <v>32</v>
      </c>
      <c r="B146" t="s">
        <v>47</v>
      </c>
      <c r="C146">
        <v>1</v>
      </c>
      <c r="D146" t="s">
        <v>548</v>
      </c>
      <c r="E146">
        <v>1</v>
      </c>
      <c r="H146" t="s">
        <v>32</v>
      </c>
      <c r="I146">
        <v>1</v>
      </c>
    </row>
    <row r="147" spans="1:9" customFormat="1" x14ac:dyDescent="0.25">
      <c r="A147" t="s">
        <v>32</v>
      </c>
      <c r="B147" t="s">
        <v>552</v>
      </c>
      <c r="C147">
        <v>2</v>
      </c>
      <c r="D147" t="s">
        <v>6</v>
      </c>
      <c r="E147">
        <v>1</v>
      </c>
      <c r="H147" t="s">
        <v>32</v>
      </c>
      <c r="I147">
        <v>1</v>
      </c>
    </row>
    <row r="148" spans="1:9" customFormat="1" x14ac:dyDescent="0.25">
      <c r="A148" t="s">
        <v>32</v>
      </c>
      <c r="B148" t="s">
        <v>552</v>
      </c>
      <c r="C148">
        <v>2</v>
      </c>
      <c r="D148" t="s">
        <v>36</v>
      </c>
      <c r="E148">
        <v>1</v>
      </c>
      <c r="H148" t="s">
        <v>32</v>
      </c>
      <c r="I148">
        <v>1</v>
      </c>
    </row>
    <row r="149" spans="1:9" customFormat="1" x14ac:dyDescent="0.25">
      <c r="A149" t="s">
        <v>32</v>
      </c>
      <c r="B149" t="s">
        <v>56</v>
      </c>
      <c r="C149">
        <v>2</v>
      </c>
      <c r="D149" t="s">
        <v>31</v>
      </c>
      <c r="E149">
        <v>1</v>
      </c>
      <c r="H149" t="s">
        <v>32</v>
      </c>
      <c r="I149">
        <v>1</v>
      </c>
    </row>
    <row r="150" spans="1:9" customFormat="1" x14ac:dyDescent="0.25">
      <c r="A150" t="s">
        <v>32</v>
      </c>
      <c r="B150" t="s">
        <v>6</v>
      </c>
      <c r="C150">
        <v>1</v>
      </c>
      <c r="D150" t="s">
        <v>47</v>
      </c>
      <c r="E150">
        <v>1</v>
      </c>
      <c r="H150" t="s">
        <v>32</v>
      </c>
      <c r="I150">
        <v>1</v>
      </c>
    </row>
    <row r="151" spans="1:9" customFormat="1" x14ac:dyDescent="0.25">
      <c r="A151" t="s">
        <v>32</v>
      </c>
      <c r="B151" t="s">
        <v>47</v>
      </c>
      <c r="C151">
        <v>1</v>
      </c>
      <c r="D151" t="s">
        <v>36</v>
      </c>
      <c r="E151">
        <v>1</v>
      </c>
      <c r="H151" t="s">
        <v>32</v>
      </c>
      <c r="I151">
        <v>2</v>
      </c>
    </row>
    <row r="152" spans="1:9" customFormat="1" x14ac:dyDescent="0.25">
      <c r="A152" t="s">
        <v>32</v>
      </c>
      <c r="B152" t="s">
        <v>47</v>
      </c>
      <c r="C152">
        <v>1</v>
      </c>
      <c r="D152" t="s">
        <v>8</v>
      </c>
      <c r="E152">
        <v>1</v>
      </c>
      <c r="H152" t="s">
        <v>32</v>
      </c>
      <c r="I152">
        <v>3</v>
      </c>
    </row>
    <row r="153" spans="1:9" customFormat="1" x14ac:dyDescent="0.25">
      <c r="A153" t="s">
        <v>37</v>
      </c>
      <c r="B153" t="s">
        <v>7</v>
      </c>
      <c r="C153">
        <v>1</v>
      </c>
      <c r="D153" t="s">
        <v>38</v>
      </c>
      <c r="E153">
        <v>1</v>
      </c>
      <c r="H153" t="s">
        <v>37</v>
      </c>
      <c r="I153">
        <v>1</v>
      </c>
    </row>
    <row r="154" spans="1:9" customFormat="1" x14ac:dyDescent="0.25">
      <c r="A154" t="s">
        <v>37</v>
      </c>
      <c r="B154" t="s">
        <v>9</v>
      </c>
      <c r="C154">
        <v>1</v>
      </c>
      <c r="D154" t="s">
        <v>38</v>
      </c>
      <c r="E154">
        <v>1</v>
      </c>
      <c r="H154" t="s">
        <v>37</v>
      </c>
      <c r="I154">
        <v>2</v>
      </c>
    </row>
    <row r="155" spans="1:9" customFormat="1" x14ac:dyDescent="0.25">
      <c r="A155" t="s">
        <v>37</v>
      </c>
      <c r="B155" t="s">
        <v>12</v>
      </c>
      <c r="C155">
        <v>2</v>
      </c>
      <c r="D155" t="s">
        <v>6</v>
      </c>
      <c r="E155">
        <v>1</v>
      </c>
      <c r="H155" t="s">
        <v>37</v>
      </c>
      <c r="I155">
        <v>1</v>
      </c>
    </row>
    <row r="156" spans="1:9" customFormat="1" x14ac:dyDescent="0.25">
      <c r="A156" t="s">
        <v>37</v>
      </c>
      <c r="B156" t="s">
        <v>12</v>
      </c>
      <c r="C156">
        <v>2</v>
      </c>
      <c r="D156" t="s">
        <v>36</v>
      </c>
      <c r="E156">
        <v>1</v>
      </c>
      <c r="H156" t="s">
        <v>37</v>
      </c>
      <c r="I156">
        <v>1</v>
      </c>
    </row>
    <row r="157" spans="1:9" customFormat="1" x14ac:dyDescent="0.25">
      <c r="A157" t="s">
        <v>37</v>
      </c>
      <c r="B157" t="s">
        <v>55</v>
      </c>
      <c r="C157">
        <v>2</v>
      </c>
      <c r="D157" t="s">
        <v>31</v>
      </c>
      <c r="E157">
        <v>1</v>
      </c>
      <c r="H157" t="s">
        <v>37</v>
      </c>
      <c r="I157">
        <v>1</v>
      </c>
    </row>
    <row r="158" spans="1:9" customFormat="1" x14ac:dyDescent="0.25">
      <c r="A158" t="s">
        <v>21</v>
      </c>
      <c r="B158" t="s">
        <v>37</v>
      </c>
      <c r="C158">
        <v>2</v>
      </c>
      <c r="D158" t="s">
        <v>6</v>
      </c>
      <c r="E158">
        <v>1</v>
      </c>
      <c r="H158" t="s">
        <v>21</v>
      </c>
      <c r="I158">
        <v>1</v>
      </c>
    </row>
    <row r="159" spans="1:9" customFormat="1" x14ac:dyDescent="0.25">
      <c r="A159" t="s">
        <v>21</v>
      </c>
      <c r="B159" t="s">
        <v>37</v>
      </c>
      <c r="C159">
        <v>2</v>
      </c>
      <c r="D159" t="s">
        <v>36</v>
      </c>
      <c r="E159">
        <v>1</v>
      </c>
      <c r="H159" t="s">
        <v>21</v>
      </c>
      <c r="I159">
        <v>1</v>
      </c>
    </row>
    <row r="160" spans="1:9" customFormat="1" x14ac:dyDescent="0.25">
      <c r="A160" t="s">
        <v>21</v>
      </c>
      <c r="B160" t="s">
        <v>560</v>
      </c>
      <c r="C160">
        <v>2</v>
      </c>
      <c r="D160" t="s">
        <v>31</v>
      </c>
      <c r="E160">
        <v>1</v>
      </c>
      <c r="H160" t="s">
        <v>21</v>
      </c>
      <c r="I160">
        <v>1</v>
      </c>
    </row>
    <row r="161" spans="1:9" customFormat="1" x14ac:dyDescent="0.25">
      <c r="A161" t="s">
        <v>49</v>
      </c>
      <c r="B161" t="s">
        <v>7</v>
      </c>
      <c r="C161">
        <v>1</v>
      </c>
      <c r="D161" t="s">
        <v>33</v>
      </c>
      <c r="E161">
        <v>1</v>
      </c>
      <c r="H161" t="s">
        <v>49</v>
      </c>
      <c r="I161">
        <v>1</v>
      </c>
    </row>
    <row r="162" spans="1:9" customFormat="1" x14ac:dyDescent="0.25">
      <c r="A162" t="s">
        <v>49</v>
      </c>
      <c r="B162" t="s">
        <v>9</v>
      </c>
      <c r="C162">
        <v>1</v>
      </c>
      <c r="D162" t="s">
        <v>33</v>
      </c>
      <c r="E162">
        <v>1</v>
      </c>
      <c r="H162" t="s">
        <v>49</v>
      </c>
      <c r="I162">
        <v>2</v>
      </c>
    </row>
    <row r="163" spans="1:9" customFormat="1" x14ac:dyDescent="0.25">
      <c r="A163" t="s">
        <v>49</v>
      </c>
      <c r="B163" t="s">
        <v>50</v>
      </c>
      <c r="C163">
        <v>3</v>
      </c>
      <c r="H163" t="s">
        <v>49</v>
      </c>
      <c r="I163">
        <v>2</v>
      </c>
    </row>
    <row r="164" spans="1:9" customFormat="1" x14ac:dyDescent="0.25">
      <c r="A164" t="s">
        <v>49</v>
      </c>
      <c r="B164" t="s">
        <v>548</v>
      </c>
      <c r="C164">
        <v>1</v>
      </c>
      <c r="D164" t="s">
        <v>9</v>
      </c>
      <c r="E164">
        <v>1</v>
      </c>
      <c r="H164" t="s">
        <v>49</v>
      </c>
      <c r="I164">
        <v>1</v>
      </c>
    </row>
    <row r="165" spans="1:9" customFormat="1" x14ac:dyDescent="0.25">
      <c r="A165" t="s">
        <v>20</v>
      </c>
      <c r="B165" t="s">
        <v>354</v>
      </c>
      <c r="C165">
        <v>1</v>
      </c>
      <c r="H165" t="s">
        <v>20</v>
      </c>
      <c r="I165">
        <v>250</v>
      </c>
    </row>
    <row r="166" spans="1:9" customFormat="1" x14ac:dyDescent="0.25">
      <c r="A166" t="s">
        <v>20</v>
      </c>
      <c r="B166" t="s">
        <v>355</v>
      </c>
      <c r="C166">
        <v>1</v>
      </c>
      <c r="H166" t="s">
        <v>20</v>
      </c>
      <c r="I166">
        <v>250</v>
      </c>
    </row>
    <row r="167" spans="1:9" customFormat="1" x14ac:dyDescent="0.25">
      <c r="A167" t="s">
        <v>20</v>
      </c>
      <c r="B167" t="s">
        <v>357</v>
      </c>
      <c r="C167">
        <v>1</v>
      </c>
      <c r="H167" t="s">
        <v>20</v>
      </c>
      <c r="I167">
        <v>250</v>
      </c>
    </row>
    <row r="168" spans="1:9" customFormat="1" x14ac:dyDescent="0.25">
      <c r="A168" t="s">
        <v>19</v>
      </c>
      <c r="B168" t="s">
        <v>50</v>
      </c>
      <c r="C168">
        <v>1</v>
      </c>
      <c r="D168" t="s">
        <v>561</v>
      </c>
      <c r="E168">
        <v>1</v>
      </c>
      <c r="H168" t="s">
        <v>19</v>
      </c>
      <c r="I168">
        <v>1</v>
      </c>
    </row>
    <row r="169" spans="1:9" customFormat="1" x14ac:dyDescent="0.25">
      <c r="A169" t="s">
        <v>19</v>
      </c>
      <c r="B169" t="s">
        <v>562</v>
      </c>
      <c r="C169">
        <v>1</v>
      </c>
      <c r="H169" t="s">
        <v>19</v>
      </c>
      <c r="I169">
        <v>100</v>
      </c>
    </row>
    <row r="170" spans="1:9" customFormat="1" x14ac:dyDescent="0.25">
      <c r="A170" t="s">
        <v>19</v>
      </c>
      <c r="B170" t="s">
        <v>6</v>
      </c>
      <c r="C170">
        <v>1</v>
      </c>
      <c r="D170" t="s">
        <v>35</v>
      </c>
      <c r="E170">
        <v>1</v>
      </c>
      <c r="F170" t="s">
        <v>28</v>
      </c>
      <c r="G170">
        <v>1</v>
      </c>
      <c r="H170" t="s">
        <v>19</v>
      </c>
      <c r="I170">
        <v>10</v>
      </c>
    </row>
    <row r="171" spans="1:9" customFormat="1" x14ac:dyDescent="0.25">
      <c r="A171" t="s">
        <v>19</v>
      </c>
      <c r="B171" t="s">
        <v>358</v>
      </c>
      <c r="C171">
        <v>1</v>
      </c>
      <c r="H171" t="s">
        <v>19</v>
      </c>
      <c r="I171">
        <v>125</v>
      </c>
    </row>
    <row r="172" spans="1:9" customFormat="1" x14ac:dyDescent="0.25">
      <c r="A172" t="s">
        <v>19</v>
      </c>
      <c r="B172" t="s">
        <v>359</v>
      </c>
      <c r="C172">
        <v>1</v>
      </c>
      <c r="H172" t="s">
        <v>19</v>
      </c>
      <c r="I172">
        <v>125</v>
      </c>
    </row>
    <row r="173" spans="1:9" customFormat="1" x14ac:dyDescent="0.25">
      <c r="A173" t="s">
        <v>19</v>
      </c>
      <c r="B173" t="s">
        <v>356</v>
      </c>
      <c r="C173">
        <v>1</v>
      </c>
      <c r="H173" t="s">
        <v>19</v>
      </c>
      <c r="I173">
        <v>125</v>
      </c>
    </row>
    <row r="174" spans="1:9" customFormat="1" x14ac:dyDescent="0.25">
      <c r="A174" t="s">
        <v>19</v>
      </c>
      <c r="B174" t="s">
        <v>49</v>
      </c>
      <c r="C174">
        <v>1</v>
      </c>
      <c r="D174" t="s">
        <v>33</v>
      </c>
      <c r="E174">
        <v>1</v>
      </c>
      <c r="H174" t="s">
        <v>19</v>
      </c>
      <c r="I174">
        <v>1</v>
      </c>
    </row>
    <row r="175" spans="1:9" customFormat="1" x14ac:dyDescent="0.25">
      <c r="A175" t="s">
        <v>19</v>
      </c>
      <c r="B175" t="s">
        <v>50</v>
      </c>
      <c r="C175">
        <v>1</v>
      </c>
      <c r="D175" t="s">
        <v>33</v>
      </c>
      <c r="E175">
        <v>1</v>
      </c>
      <c r="H175" t="s">
        <v>19</v>
      </c>
      <c r="I175">
        <v>2</v>
      </c>
    </row>
    <row r="176" spans="1:9" customFormat="1" x14ac:dyDescent="0.25">
      <c r="A176" t="s">
        <v>19</v>
      </c>
      <c r="B176" t="s">
        <v>563</v>
      </c>
      <c r="C176">
        <v>1</v>
      </c>
      <c r="H176" t="s">
        <v>19</v>
      </c>
      <c r="I176">
        <v>1</v>
      </c>
    </row>
    <row r="177" spans="1:9" customFormat="1" x14ac:dyDescent="0.25">
      <c r="A177" t="s">
        <v>14</v>
      </c>
      <c r="B177" t="s">
        <v>6</v>
      </c>
      <c r="C177">
        <v>1</v>
      </c>
      <c r="D177" t="s">
        <v>35</v>
      </c>
      <c r="E177">
        <v>1</v>
      </c>
      <c r="F177" t="s">
        <v>3</v>
      </c>
      <c r="G177">
        <v>250</v>
      </c>
      <c r="H177" t="s">
        <v>14</v>
      </c>
      <c r="I177">
        <v>10</v>
      </c>
    </row>
    <row r="178" spans="1:9" customFormat="1" x14ac:dyDescent="0.25">
      <c r="A178" t="s">
        <v>14</v>
      </c>
      <c r="B178" t="s">
        <v>362</v>
      </c>
      <c r="C178">
        <v>1</v>
      </c>
      <c r="H178" t="s">
        <v>14</v>
      </c>
      <c r="I178">
        <v>250</v>
      </c>
    </row>
    <row r="179" spans="1:9" customFormat="1" x14ac:dyDescent="0.25">
      <c r="A179" t="s">
        <v>14</v>
      </c>
      <c r="B179" t="s">
        <v>363</v>
      </c>
      <c r="C179">
        <v>1</v>
      </c>
      <c r="H179" t="s">
        <v>14</v>
      </c>
      <c r="I179">
        <v>250</v>
      </c>
    </row>
    <row r="180" spans="1:9" customFormat="1" x14ac:dyDescent="0.25">
      <c r="A180" t="s">
        <v>14</v>
      </c>
      <c r="B180" t="s">
        <v>19</v>
      </c>
      <c r="C180">
        <v>1</v>
      </c>
      <c r="D180" t="s">
        <v>20</v>
      </c>
      <c r="E180">
        <v>1</v>
      </c>
      <c r="H180" t="s">
        <v>14</v>
      </c>
      <c r="I180">
        <v>1</v>
      </c>
    </row>
    <row r="181" spans="1:9" customFormat="1" x14ac:dyDescent="0.25">
      <c r="A181" t="s">
        <v>10</v>
      </c>
      <c r="B181" t="s">
        <v>11</v>
      </c>
      <c r="C181">
        <v>1</v>
      </c>
      <c r="D181" t="s">
        <v>3</v>
      </c>
      <c r="E181">
        <v>1</v>
      </c>
      <c r="H181" t="s">
        <v>10</v>
      </c>
      <c r="I181">
        <v>1</v>
      </c>
    </row>
    <row r="182" spans="1:9" customFormat="1" x14ac:dyDescent="0.25">
      <c r="A182" t="s">
        <v>10</v>
      </c>
      <c r="B182" t="s">
        <v>11</v>
      </c>
      <c r="C182">
        <v>3</v>
      </c>
      <c r="H182" t="s">
        <v>10</v>
      </c>
      <c r="I182">
        <v>1</v>
      </c>
    </row>
    <row r="183" spans="1:9" customFormat="1" x14ac:dyDescent="0.25">
      <c r="A183" t="s">
        <v>10</v>
      </c>
      <c r="B183" t="s">
        <v>11</v>
      </c>
      <c r="C183">
        <v>1</v>
      </c>
      <c r="D183" t="s">
        <v>35</v>
      </c>
      <c r="E183">
        <v>1</v>
      </c>
      <c r="H183" t="s">
        <v>10</v>
      </c>
      <c r="I183">
        <v>1</v>
      </c>
    </row>
    <row r="184" spans="1:9" customFormat="1" x14ac:dyDescent="0.25">
      <c r="A184" t="s">
        <v>47</v>
      </c>
      <c r="B184" t="s">
        <v>10</v>
      </c>
      <c r="C184">
        <v>1</v>
      </c>
      <c r="D184" t="s">
        <v>3</v>
      </c>
      <c r="E184">
        <v>1</v>
      </c>
      <c r="H184" t="s">
        <v>47</v>
      </c>
      <c r="I184">
        <v>1</v>
      </c>
    </row>
    <row r="185" spans="1:9" customFormat="1" x14ac:dyDescent="0.25">
      <c r="A185" t="s">
        <v>47</v>
      </c>
      <c r="B185" t="s">
        <v>10</v>
      </c>
      <c r="C185">
        <v>3</v>
      </c>
      <c r="H185" t="s">
        <v>47</v>
      </c>
      <c r="I185">
        <v>1</v>
      </c>
    </row>
    <row r="186" spans="1:9" customFormat="1" x14ac:dyDescent="0.25">
      <c r="A186" t="s">
        <v>47</v>
      </c>
      <c r="B186" t="s">
        <v>10</v>
      </c>
      <c r="C186">
        <v>1</v>
      </c>
      <c r="D186" t="s">
        <v>35</v>
      </c>
      <c r="E186">
        <v>1</v>
      </c>
      <c r="H186" t="s">
        <v>47</v>
      </c>
      <c r="I186">
        <v>1</v>
      </c>
    </row>
    <row r="187" spans="1:9" customFormat="1" x14ac:dyDescent="0.25">
      <c r="A187" t="s">
        <v>11</v>
      </c>
      <c r="B187" t="s">
        <v>47</v>
      </c>
      <c r="C187">
        <v>1</v>
      </c>
      <c r="D187" t="s">
        <v>3</v>
      </c>
      <c r="E187">
        <v>1</v>
      </c>
      <c r="H187" t="s">
        <v>11</v>
      </c>
      <c r="I187">
        <v>1</v>
      </c>
    </row>
    <row r="188" spans="1:9" customFormat="1" x14ac:dyDescent="0.25">
      <c r="A188" t="s">
        <v>11</v>
      </c>
      <c r="B188" t="s">
        <v>47</v>
      </c>
      <c r="C188">
        <v>3</v>
      </c>
      <c r="H188" t="s">
        <v>11</v>
      </c>
      <c r="I188">
        <v>1</v>
      </c>
    </row>
    <row r="189" spans="1:9" customFormat="1" x14ac:dyDescent="0.25">
      <c r="A189" t="s">
        <v>11</v>
      </c>
      <c r="B189" t="s">
        <v>47</v>
      </c>
      <c r="C189">
        <v>1</v>
      </c>
      <c r="D189" t="s">
        <v>35</v>
      </c>
      <c r="E189">
        <v>1</v>
      </c>
      <c r="H189" t="s">
        <v>11</v>
      </c>
      <c r="I189">
        <v>1</v>
      </c>
    </row>
    <row r="190" spans="1:9" customFormat="1" x14ac:dyDescent="0.25">
      <c r="A190" t="s">
        <v>54</v>
      </c>
      <c r="B190" t="s">
        <v>12</v>
      </c>
      <c r="C190">
        <v>2</v>
      </c>
      <c r="D190" t="s">
        <v>35</v>
      </c>
      <c r="E190">
        <v>1</v>
      </c>
      <c r="H190" t="s">
        <v>54</v>
      </c>
      <c r="I190">
        <v>1</v>
      </c>
    </row>
    <row r="191" spans="1:9" customFormat="1" x14ac:dyDescent="0.25">
      <c r="A191" t="s">
        <v>54</v>
      </c>
      <c r="B191" t="s">
        <v>12</v>
      </c>
      <c r="C191">
        <v>1</v>
      </c>
      <c r="D191" t="s">
        <v>11</v>
      </c>
      <c r="E191">
        <v>1</v>
      </c>
      <c r="H191" t="s">
        <v>54</v>
      </c>
      <c r="I191">
        <v>1</v>
      </c>
    </row>
    <row r="192" spans="1:9" customFormat="1" x14ac:dyDescent="0.25">
      <c r="A192" t="s">
        <v>54</v>
      </c>
      <c r="B192" t="s">
        <v>12</v>
      </c>
      <c r="C192">
        <v>1</v>
      </c>
      <c r="D192" t="s">
        <v>54</v>
      </c>
      <c r="E192">
        <v>1</v>
      </c>
      <c r="H192" t="s">
        <v>54</v>
      </c>
      <c r="I192">
        <v>2</v>
      </c>
    </row>
    <row r="193" spans="1:10" x14ac:dyDescent="0.25">
      <c r="A193" t="s">
        <v>55</v>
      </c>
      <c r="B193" t="s">
        <v>37</v>
      </c>
      <c r="C193">
        <v>2</v>
      </c>
      <c r="D193" t="s">
        <v>35</v>
      </c>
      <c r="E193">
        <v>1</v>
      </c>
      <c r="H193" t="s">
        <v>55</v>
      </c>
      <c r="I193">
        <v>1</v>
      </c>
      <c r="J193"/>
    </row>
    <row r="194" spans="1:10" x14ac:dyDescent="0.25">
      <c r="A194" t="s">
        <v>55</v>
      </c>
      <c r="B194" t="s">
        <v>37</v>
      </c>
      <c r="C194">
        <v>1</v>
      </c>
      <c r="D194" t="s">
        <v>47</v>
      </c>
      <c r="E194">
        <v>1</v>
      </c>
      <c r="H194" t="s">
        <v>55</v>
      </c>
      <c r="I194">
        <v>1</v>
      </c>
      <c r="J194"/>
    </row>
    <row r="195" spans="1:10" x14ac:dyDescent="0.25">
      <c r="A195" t="s">
        <v>55</v>
      </c>
      <c r="B195" t="s">
        <v>37</v>
      </c>
      <c r="C195">
        <v>1</v>
      </c>
      <c r="D195" t="s">
        <v>55</v>
      </c>
      <c r="E195">
        <v>1</v>
      </c>
      <c r="H195" t="s">
        <v>55</v>
      </c>
      <c r="I195">
        <v>2</v>
      </c>
      <c r="J195"/>
    </row>
    <row r="196" spans="1:10" x14ac:dyDescent="0.25">
      <c r="A196" t="s">
        <v>56</v>
      </c>
      <c r="B196" t="s">
        <v>32</v>
      </c>
      <c r="C196">
        <v>2</v>
      </c>
      <c r="D196" t="s">
        <v>35</v>
      </c>
      <c r="E196">
        <v>1</v>
      </c>
      <c r="H196" t="s">
        <v>56</v>
      </c>
      <c r="I196">
        <v>1</v>
      </c>
      <c r="J196"/>
    </row>
    <row r="197" spans="1:10" x14ac:dyDescent="0.25">
      <c r="A197" t="s">
        <v>56</v>
      </c>
      <c r="B197" t="s">
        <v>32</v>
      </c>
      <c r="C197">
        <v>1</v>
      </c>
      <c r="D197" t="s">
        <v>47</v>
      </c>
      <c r="E197">
        <v>1</v>
      </c>
      <c r="H197" t="s">
        <v>56</v>
      </c>
      <c r="I197">
        <v>1</v>
      </c>
      <c r="J197"/>
    </row>
    <row r="198" spans="1:10" x14ac:dyDescent="0.25">
      <c r="A198" t="s">
        <v>56</v>
      </c>
      <c r="B198" t="s">
        <v>32</v>
      </c>
      <c r="C198">
        <v>1</v>
      </c>
      <c r="D198" t="s">
        <v>56</v>
      </c>
      <c r="E198">
        <v>1</v>
      </c>
      <c r="H198" t="s">
        <v>56</v>
      </c>
      <c r="I198">
        <v>2</v>
      </c>
      <c r="J198"/>
    </row>
    <row r="199" spans="1:10" x14ac:dyDescent="0.25">
      <c r="A199" t="s">
        <v>57</v>
      </c>
      <c r="B199" t="s">
        <v>16</v>
      </c>
      <c r="C199">
        <v>2</v>
      </c>
      <c r="D199" t="s">
        <v>35</v>
      </c>
      <c r="E199">
        <v>1</v>
      </c>
      <c r="H199" t="s">
        <v>57</v>
      </c>
      <c r="I199">
        <v>1</v>
      </c>
    </row>
    <row r="200" spans="1:10" x14ac:dyDescent="0.25">
      <c r="A200" t="s">
        <v>57</v>
      </c>
      <c r="B200" t="s">
        <v>16</v>
      </c>
      <c r="C200">
        <v>1</v>
      </c>
      <c r="D200" t="s">
        <v>10</v>
      </c>
      <c r="E200">
        <v>1</v>
      </c>
      <c r="H200" t="s">
        <v>57</v>
      </c>
      <c r="I200">
        <v>1</v>
      </c>
    </row>
    <row r="201" spans="1:10" x14ac:dyDescent="0.25">
      <c r="A201" t="s">
        <v>57</v>
      </c>
      <c r="B201" t="s">
        <v>16</v>
      </c>
      <c r="C201">
        <v>1</v>
      </c>
      <c r="D201" t="s">
        <v>57</v>
      </c>
      <c r="E201">
        <v>1</v>
      </c>
      <c r="H201" t="s">
        <v>57</v>
      </c>
      <c r="I201">
        <v>2</v>
      </c>
    </row>
    <row r="202" spans="1:10" x14ac:dyDescent="0.25">
      <c r="A202" t="s">
        <v>250</v>
      </c>
      <c r="B202" t="s">
        <v>552</v>
      </c>
      <c r="C202">
        <v>2</v>
      </c>
      <c r="D202" t="s">
        <v>35</v>
      </c>
      <c r="E202">
        <v>1</v>
      </c>
      <c r="H202" t="s">
        <v>250</v>
      </c>
      <c r="I202">
        <v>1</v>
      </c>
      <c r="J202"/>
    </row>
    <row r="203" spans="1:10" x14ac:dyDescent="0.25">
      <c r="A203" t="s">
        <v>250</v>
      </c>
      <c r="B203" t="s">
        <v>552</v>
      </c>
      <c r="C203">
        <v>1</v>
      </c>
      <c r="D203" t="s">
        <v>10</v>
      </c>
      <c r="E203">
        <v>1</v>
      </c>
      <c r="H203" t="s">
        <v>250</v>
      </c>
      <c r="I203">
        <v>1</v>
      </c>
      <c r="J203"/>
    </row>
    <row r="204" spans="1:10" x14ac:dyDescent="0.25">
      <c r="A204" t="s">
        <v>250</v>
      </c>
      <c r="B204" t="s">
        <v>552</v>
      </c>
      <c r="C204">
        <v>1</v>
      </c>
      <c r="D204" t="s">
        <v>250</v>
      </c>
      <c r="E204">
        <v>1</v>
      </c>
      <c r="H204" t="s">
        <v>250</v>
      </c>
      <c r="I204">
        <v>2</v>
      </c>
      <c r="J204"/>
    </row>
    <row r="205" spans="1:10" x14ac:dyDescent="0.25">
      <c r="A205" t="s">
        <v>250</v>
      </c>
      <c r="B205" t="s">
        <v>10</v>
      </c>
      <c r="C205">
        <v>1</v>
      </c>
      <c r="D205" t="s">
        <v>548</v>
      </c>
      <c r="E205">
        <v>1</v>
      </c>
      <c r="H205" t="s">
        <v>250</v>
      </c>
      <c r="I205">
        <v>1</v>
      </c>
      <c r="J205"/>
    </row>
    <row r="206" spans="1:10" x14ac:dyDescent="0.25">
      <c r="A206" t="s">
        <v>58</v>
      </c>
      <c r="B206" t="s">
        <v>39</v>
      </c>
      <c r="C206">
        <v>2</v>
      </c>
      <c r="D206" t="s">
        <v>35</v>
      </c>
      <c r="E206">
        <v>1</v>
      </c>
      <c r="H206" t="s">
        <v>58</v>
      </c>
      <c r="I206">
        <v>1</v>
      </c>
      <c r="J206"/>
    </row>
    <row r="207" spans="1:10" x14ac:dyDescent="0.25">
      <c r="A207" t="s">
        <v>58</v>
      </c>
      <c r="B207" t="s">
        <v>39</v>
      </c>
      <c r="C207">
        <v>1</v>
      </c>
      <c r="D207" t="s">
        <v>11</v>
      </c>
      <c r="E207">
        <v>1</v>
      </c>
      <c r="H207" t="s">
        <v>58</v>
      </c>
      <c r="I207">
        <v>1</v>
      </c>
      <c r="J207"/>
    </row>
    <row r="208" spans="1:10" x14ac:dyDescent="0.25">
      <c r="A208" t="s">
        <v>58</v>
      </c>
      <c r="B208" t="s">
        <v>39</v>
      </c>
      <c r="C208">
        <v>1</v>
      </c>
      <c r="D208" t="s">
        <v>58</v>
      </c>
      <c r="E208">
        <v>1</v>
      </c>
      <c r="H208" t="s">
        <v>58</v>
      </c>
      <c r="I208">
        <v>2</v>
      </c>
      <c r="J208"/>
    </row>
    <row r="209" spans="1:9" customFormat="1" x14ac:dyDescent="0.25">
      <c r="A209" t="s">
        <v>251</v>
      </c>
      <c r="B209" t="s">
        <v>17</v>
      </c>
      <c r="C209">
        <v>1</v>
      </c>
      <c r="D209" t="s">
        <v>11</v>
      </c>
      <c r="E209">
        <v>1</v>
      </c>
      <c r="H209" t="s">
        <v>251</v>
      </c>
      <c r="I209">
        <v>1</v>
      </c>
    </row>
    <row r="210" spans="1:9" customFormat="1" x14ac:dyDescent="0.25">
      <c r="A210" t="s">
        <v>251</v>
      </c>
      <c r="B210" t="s">
        <v>34</v>
      </c>
      <c r="C210">
        <v>2</v>
      </c>
      <c r="D210" t="s">
        <v>49</v>
      </c>
      <c r="E210">
        <v>1</v>
      </c>
      <c r="H210" t="s">
        <v>251</v>
      </c>
      <c r="I210">
        <v>3</v>
      </c>
    </row>
    <row r="211" spans="1:9" customFormat="1" x14ac:dyDescent="0.25">
      <c r="A211" t="s">
        <v>251</v>
      </c>
      <c r="B211" t="s">
        <v>38</v>
      </c>
      <c r="C211">
        <v>1</v>
      </c>
      <c r="D211" t="s">
        <v>49</v>
      </c>
      <c r="E211">
        <v>1</v>
      </c>
      <c r="H211" t="s">
        <v>251</v>
      </c>
      <c r="I211">
        <v>4</v>
      </c>
    </row>
    <row r="212" spans="1:9" customFormat="1" x14ac:dyDescent="0.25">
      <c r="A212" t="s">
        <v>486</v>
      </c>
      <c r="B212" t="s">
        <v>564</v>
      </c>
      <c r="C212">
        <v>1</v>
      </c>
      <c r="D212" t="s">
        <v>11</v>
      </c>
      <c r="E212">
        <v>1</v>
      </c>
      <c r="H212" t="s">
        <v>486</v>
      </c>
      <c r="I212">
        <v>1</v>
      </c>
    </row>
    <row r="213" spans="1:9" customFormat="1" x14ac:dyDescent="0.25">
      <c r="A213" t="s">
        <v>50</v>
      </c>
      <c r="B213" t="s">
        <v>49</v>
      </c>
      <c r="C213">
        <v>3</v>
      </c>
      <c r="H213" t="s">
        <v>50</v>
      </c>
      <c r="I213">
        <v>1</v>
      </c>
    </row>
    <row r="214" spans="1:9" customFormat="1" x14ac:dyDescent="0.25">
      <c r="A214" t="s">
        <v>50</v>
      </c>
      <c r="B214" t="s">
        <v>548</v>
      </c>
      <c r="C214">
        <v>1</v>
      </c>
      <c r="D214" t="s">
        <v>7</v>
      </c>
      <c r="E214">
        <v>1</v>
      </c>
      <c r="H214" t="s">
        <v>50</v>
      </c>
      <c r="I214">
        <v>1</v>
      </c>
    </row>
    <row r="215" spans="1:9" customFormat="1" x14ac:dyDescent="0.25">
      <c r="A215" t="s">
        <v>50</v>
      </c>
      <c r="B215" t="s">
        <v>10</v>
      </c>
      <c r="C215">
        <v>1</v>
      </c>
      <c r="D215" t="s">
        <v>11</v>
      </c>
      <c r="E215">
        <v>1</v>
      </c>
      <c r="H215" t="s">
        <v>50</v>
      </c>
      <c r="I215">
        <v>1</v>
      </c>
    </row>
    <row r="216" spans="1:9" customFormat="1" x14ac:dyDescent="0.25">
      <c r="A216" t="s">
        <v>50</v>
      </c>
      <c r="B216" t="s">
        <v>565</v>
      </c>
      <c r="C216">
        <v>1</v>
      </c>
      <c r="D216" t="s">
        <v>35</v>
      </c>
      <c r="E216">
        <v>1</v>
      </c>
      <c r="H216" t="s">
        <v>50</v>
      </c>
      <c r="I216">
        <v>3</v>
      </c>
    </row>
    <row r="217" spans="1:9" customFormat="1" x14ac:dyDescent="0.25">
      <c r="A217" t="s">
        <v>50</v>
      </c>
      <c r="B217" t="s">
        <v>7</v>
      </c>
      <c r="C217">
        <v>2</v>
      </c>
      <c r="D217" t="s">
        <v>49</v>
      </c>
      <c r="E217">
        <v>1</v>
      </c>
      <c r="H217" t="s">
        <v>50</v>
      </c>
      <c r="I217">
        <v>3</v>
      </c>
    </row>
    <row r="218" spans="1:9" customFormat="1" x14ac:dyDescent="0.25">
      <c r="A218" t="s">
        <v>50</v>
      </c>
      <c r="B218" t="s">
        <v>9</v>
      </c>
      <c r="C218">
        <v>1</v>
      </c>
      <c r="D218" t="s">
        <v>49</v>
      </c>
      <c r="E218">
        <v>1</v>
      </c>
      <c r="H218" t="s">
        <v>50</v>
      </c>
      <c r="I218">
        <v>4</v>
      </c>
    </row>
    <row r="219" spans="1:9" customFormat="1" x14ac:dyDescent="0.25">
      <c r="A219" t="s">
        <v>566</v>
      </c>
      <c r="B219" t="s">
        <v>50</v>
      </c>
      <c r="C219">
        <v>1</v>
      </c>
      <c r="D219" t="s">
        <v>563</v>
      </c>
      <c r="E219">
        <v>1</v>
      </c>
      <c r="H219" t="s">
        <v>566</v>
      </c>
      <c r="I219">
        <v>1</v>
      </c>
    </row>
    <row r="220" spans="1:9" customFormat="1" x14ac:dyDescent="0.25">
      <c r="A220" t="s">
        <v>566</v>
      </c>
      <c r="B220" t="s">
        <v>567</v>
      </c>
      <c r="C220">
        <v>1</v>
      </c>
      <c r="H220" t="s">
        <v>566</v>
      </c>
      <c r="I220">
        <v>50</v>
      </c>
    </row>
    <row r="221" spans="1:9" customFormat="1" x14ac:dyDescent="0.25">
      <c r="A221" t="s">
        <v>566</v>
      </c>
      <c r="B221" t="s">
        <v>427</v>
      </c>
      <c r="C221">
        <v>1</v>
      </c>
      <c r="H221" t="s">
        <v>566</v>
      </c>
      <c r="I221">
        <v>50</v>
      </c>
    </row>
    <row r="222" spans="1:9" customFormat="1" x14ac:dyDescent="0.25">
      <c r="A222" t="s">
        <v>566</v>
      </c>
      <c r="B222" t="s">
        <v>568</v>
      </c>
      <c r="C222">
        <v>1</v>
      </c>
      <c r="H222" t="s">
        <v>566</v>
      </c>
      <c r="I222">
        <v>15</v>
      </c>
    </row>
    <row r="223" spans="1:9" customFormat="1" x14ac:dyDescent="0.25">
      <c r="A223" t="s">
        <v>566</v>
      </c>
      <c r="B223" t="s">
        <v>33</v>
      </c>
      <c r="C223">
        <v>2</v>
      </c>
      <c r="H223" t="s">
        <v>566</v>
      </c>
      <c r="I223">
        <v>1</v>
      </c>
    </row>
    <row r="224" spans="1:9" customFormat="1" x14ac:dyDescent="0.25">
      <c r="A224" t="s">
        <v>566</v>
      </c>
      <c r="B224" t="s">
        <v>14</v>
      </c>
      <c r="C224">
        <v>35</v>
      </c>
      <c r="H224" t="s">
        <v>566</v>
      </c>
      <c r="I224">
        <v>1</v>
      </c>
    </row>
    <row r="225" spans="1:10" x14ac:dyDescent="0.25">
      <c r="A225" t="s">
        <v>566</v>
      </c>
      <c r="B225" t="s">
        <v>569</v>
      </c>
      <c r="C225">
        <v>5</v>
      </c>
      <c r="H225" t="s">
        <v>566</v>
      </c>
      <c r="I225">
        <v>1</v>
      </c>
      <c r="J225"/>
    </row>
    <row r="226" spans="1:10" x14ac:dyDescent="0.25">
      <c r="A226" t="s">
        <v>566</v>
      </c>
      <c r="B226" t="s">
        <v>20</v>
      </c>
      <c r="C226">
        <v>15</v>
      </c>
      <c r="D226" t="s">
        <v>19</v>
      </c>
      <c r="E226">
        <v>15</v>
      </c>
      <c r="F226" t="s">
        <v>14</v>
      </c>
      <c r="G226">
        <v>15</v>
      </c>
      <c r="H226" t="s">
        <v>566</v>
      </c>
      <c r="I226">
        <v>1</v>
      </c>
      <c r="J226"/>
    </row>
    <row r="227" spans="1:10" x14ac:dyDescent="0.25">
      <c r="A227" t="s">
        <v>570</v>
      </c>
      <c r="B227" t="s">
        <v>561</v>
      </c>
      <c r="C227">
        <v>1</v>
      </c>
      <c r="H227" t="s">
        <v>570</v>
      </c>
      <c r="I227">
        <v>1</v>
      </c>
      <c r="J227"/>
    </row>
    <row r="228" spans="1:10" x14ac:dyDescent="0.25">
      <c r="A228" t="s">
        <v>571</v>
      </c>
      <c r="B228" t="s">
        <v>570</v>
      </c>
      <c r="C228">
        <v>1</v>
      </c>
      <c r="H228" t="s">
        <v>571</v>
      </c>
      <c r="I228">
        <v>1</v>
      </c>
      <c r="J228"/>
    </row>
    <row r="229" spans="1:10" x14ac:dyDescent="0.25">
      <c r="A229" t="s">
        <v>569</v>
      </c>
      <c r="B229" t="s">
        <v>571</v>
      </c>
      <c r="C229">
        <v>1</v>
      </c>
      <c r="H229" t="s">
        <v>569</v>
      </c>
      <c r="I229">
        <v>1</v>
      </c>
      <c r="J229"/>
    </row>
    <row r="230" spans="1:10" x14ac:dyDescent="0.25">
      <c r="A230" t="s">
        <v>566</v>
      </c>
      <c r="B230" t="s">
        <v>569</v>
      </c>
      <c r="C230">
        <v>5</v>
      </c>
      <c r="H230" t="s">
        <v>566</v>
      </c>
      <c r="I230">
        <v>1</v>
      </c>
      <c r="J230"/>
    </row>
    <row r="231" spans="1:10" x14ac:dyDescent="0.25">
      <c r="A231" t="s">
        <v>354</v>
      </c>
      <c r="B231" t="s">
        <v>39</v>
      </c>
      <c r="C231">
        <v>30</v>
      </c>
      <c r="D231" t="s">
        <v>17</v>
      </c>
      <c r="E231">
        <v>60</v>
      </c>
      <c r="F231" t="s">
        <v>30</v>
      </c>
      <c r="G231">
        <v>20</v>
      </c>
      <c r="H231" t="s">
        <v>354</v>
      </c>
      <c r="I231">
        <v>1</v>
      </c>
      <c r="J231"/>
    </row>
    <row r="232" spans="1:10" x14ac:dyDescent="0.25">
      <c r="A232" t="s">
        <v>354</v>
      </c>
      <c r="B232" t="s">
        <v>39</v>
      </c>
      <c r="C232">
        <v>30</v>
      </c>
      <c r="D232" t="s">
        <v>18</v>
      </c>
      <c r="E232">
        <v>30</v>
      </c>
      <c r="F232" t="s">
        <v>30</v>
      </c>
      <c r="G232">
        <v>20</v>
      </c>
      <c r="H232" t="s">
        <v>354</v>
      </c>
      <c r="I232">
        <v>1</v>
      </c>
      <c r="J232"/>
    </row>
    <row r="233" spans="1:10" x14ac:dyDescent="0.25">
      <c r="A233" t="s">
        <v>354</v>
      </c>
      <c r="B233" t="s">
        <v>39</v>
      </c>
      <c r="C233">
        <v>30</v>
      </c>
      <c r="D233" t="s">
        <v>17</v>
      </c>
      <c r="E233">
        <v>60</v>
      </c>
      <c r="F233" t="s">
        <v>20</v>
      </c>
      <c r="G233">
        <v>20</v>
      </c>
      <c r="H233" t="s">
        <v>354</v>
      </c>
      <c r="I233">
        <v>1</v>
      </c>
      <c r="J233"/>
    </row>
    <row r="234" spans="1:10" x14ac:dyDescent="0.25">
      <c r="A234" t="s">
        <v>354</v>
      </c>
      <c r="B234" t="s">
        <v>39</v>
      </c>
      <c r="C234">
        <v>30</v>
      </c>
      <c r="D234" t="s">
        <v>18</v>
      </c>
      <c r="E234">
        <v>30</v>
      </c>
      <c r="F234" t="s">
        <v>20</v>
      </c>
      <c r="G234">
        <v>20</v>
      </c>
      <c r="H234" t="s">
        <v>354</v>
      </c>
      <c r="I234">
        <v>1</v>
      </c>
      <c r="J234"/>
    </row>
    <row r="235" spans="1:10" x14ac:dyDescent="0.25">
      <c r="A235" t="s">
        <v>354</v>
      </c>
      <c r="B235" t="s">
        <v>39</v>
      </c>
      <c r="C235">
        <v>30</v>
      </c>
      <c r="D235" t="s">
        <v>17</v>
      </c>
      <c r="E235">
        <v>60</v>
      </c>
      <c r="F235" t="s">
        <v>19</v>
      </c>
      <c r="G235">
        <v>10</v>
      </c>
      <c r="H235" t="s">
        <v>354</v>
      </c>
      <c r="I235">
        <v>1</v>
      </c>
      <c r="J235"/>
    </row>
    <row r="236" spans="1:10" x14ac:dyDescent="0.25">
      <c r="A236" t="s">
        <v>354</v>
      </c>
      <c r="B236" t="s">
        <v>39</v>
      </c>
      <c r="C236">
        <v>30</v>
      </c>
      <c r="D236" t="s">
        <v>18</v>
      </c>
      <c r="E236">
        <v>30</v>
      </c>
      <c r="F236" t="s">
        <v>19</v>
      </c>
      <c r="G236">
        <v>10</v>
      </c>
      <c r="H236" t="s">
        <v>354</v>
      </c>
      <c r="I236">
        <v>1</v>
      </c>
      <c r="J236"/>
    </row>
    <row r="237" spans="1:10" x14ac:dyDescent="0.25">
      <c r="A237" t="s">
        <v>354</v>
      </c>
      <c r="B237" t="s">
        <v>39</v>
      </c>
      <c r="C237">
        <v>30</v>
      </c>
      <c r="D237" t="s">
        <v>17</v>
      </c>
      <c r="E237">
        <v>60</v>
      </c>
      <c r="F237" t="s">
        <v>14</v>
      </c>
      <c r="G237">
        <v>5</v>
      </c>
      <c r="H237" t="s">
        <v>354</v>
      </c>
      <c r="I237">
        <v>1</v>
      </c>
      <c r="J237"/>
    </row>
    <row r="238" spans="1:10" x14ac:dyDescent="0.25">
      <c r="A238" t="s">
        <v>354</v>
      </c>
      <c r="B238" t="s">
        <v>39</v>
      </c>
      <c r="C238">
        <v>30</v>
      </c>
      <c r="D238" t="s">
        <v>18</v>
      </c>
      <c r="E238">
        <v>30</v>
      </c>
      <c r="F238" t="s">
        <v>14</v>
      </c>
      <c r="G238">
        <v>5</v>
      </c>
      <c r="H238" t="s">
        <v>354</v>
      </c>
      <c r="I238">
        <v>1</v>
      </c>
      <c r="J238"/>
    </row>
    <row r="239" spans="1:10" x14ac:dyDescent="0.25">
      <c r="A239" t="s">
        <v>355</v>
      </c>
      <c r="B239" t="s">
        <v>16</v>
      </c>
      <c r="C239">
        <v>30</v>
      </c>
      <c r="D239" t="s">
        <v>6</v>
      </c>
      <c r="E239">
        <v>120</v>
      </c>
      <c r="F239" t="s">
        <v>30</v>
      </c>
      <c r="G239">
        <v>20</v>
      </c>
      <c r="H239" t="s">
        <v>355</v>
      </c>
      <c r="I239">
        <v>1</v>
      </c>
      <c r="J239" s="4">
        <v>25000</v>
      </c>
    </row>
    <row r="240" spans="1:10" x14ac:dyDescent="0.25">
      <c r="A240" t="s">
        <v>355</v>
      </c>
      <c r="B240" t="s">
        <v>16</v>
      </c>
      <c r="C240">
        <v>30</v>
      </c>
      <c r="D240" t="s">
        <v>36</v>
      </c>
      <c r="E240">
        <v>60</v>
      </c>
      <c r="F240" t="s">
        <v>30</v>
      </c>
      <c r="G240">
        <v>20</v>
      </c>
      <c r="H240" t="s">
        <v>355</v>
      </c>
      <c r="I240">
        <v>1</v>
      </c>
      <c r="J240" s="4">
        <v>25000</v>
      </c>
    </row>
    <row r="241" spans="1:10" x14ac:dyDescent="0.25">
      <c r="A241" t="s">
        <v>355</v>
      </c>
      <c r="B241" t="s">
        <v>16</v>
      </c>
      <c r="C241">
        <v>30</v>
      </c>
      <c r="D241" t="s">
        <v>6</v>
      </c>
      <c r="E241">
        <v>120</v>
      </c>
      <c r="F241" t="s">
        <v>20</v>
      </c>
      <c r="G241">
        <v>20</v>
      </c>
      <c r="H241" t="s">
        <v>355</v>
      </c>
      <c r="I241">
        <v>1</v>
      </c>
      <c r="J241" s="4">
        <v>25000</v>
      </c>
    </row>
    <row r="242" spans="1:10" x14ac:dyDescent="0.25">
      <c r="A242" t="s">
        <v>355</v>
      </c>
      <c r="B242" t="s">
        <v>16</v>
      </c>
      <c r="C242">
        <v>30</v>
      </c>
      <c r="D242" t="s">
        <v>36</v>
      </c>
      <c r="E242">
        <v>60</v>
      </c>
      <c r="F242" t="s">
        <v>20</v>
      </c>
      <c r="G242">
        <v>20</v>
      </c>
      <c r="H242" t="s">
        <v>355</v>
      </c>
      <c r="I242">
        <v>1</v>
      </c>
      <c r="J242" s="4">
        <v>25000</v>
      </c>
    </row>
    <row r="243" spans="1:10" x14ac:dyDescent="0.25">
      <c r="A243" t="s">
        <v>355</v>
      </c>
      <c r="B243" t="s">
        <v>16</v>
      </c>
      <c r="C243">
        <v>30</v>
      </c>
      <c r="D243" t="s">
        <v>6</v>
      </c>
      <c r="E243">
        <v>120</v>
      </c>
      <c r="F243" t="s">
        <v>19</v>
      </c>
      <c r="G243">
        <v>10</v>
      </c>
      <c r="H243" t="s">
        <v>355</v>
      </c>
      <c r="I243">
        <v>1</v>
      </c>
      <c r="J243" s="4">
        <v>25000</v>
      </c>
    </row>
    <row r="244" spans="1:10" x14ac:dyDescent="0.25">
      <c r="A244" t="s">
        <v>355</v>
      </c>
      <c r="B244" t="s">
        <v>16</v>
      </c>
      <c r="C244">
        <v>30</v>
      </c>
      <c r="D244" t="s">
        <v>36</v>
      </c>
      <c r="E244">
        <v>60</v>
      </c>
      <c r="F244" t="s">
        <v>19</v>
      </c>
      <c r="G244">
        <v>10</v>
      </c>
      <c r="H244" t="s">
        <v>355</v>
      </c>
      <c r="I244">
        <v>1</v>
      </c>
      <c r="J244" s="4">
        <v>25000</v>
      </c>
    </row>
    <row r="245" spans="1:10" x14ac:dyDescent="0.25">
      <c r="A245" t="s">
        <v>355</v>
      </c>
      <c r="B245" t="s">
        <v>16</v>
      </c>
      <c r="C245">
        <v>30</v>
      </c>
      <c r="D245" t="s">
        <v>6</v>
      </c>
      <c r="E245">
        <v>120</v>
      </c>
      <c r="F245" t="s">
        <v>14</v>
      </c>
      <c r="G245">
        <v>5</v>
      </c>
      <c r="H245" t="s">
        <v>355</v>
      </c>
      <c r="I245">
        <v>1</v>
      </c>
      <c r="J245" s="4">
        <v>25000</v>
      </c>
    </row>
    <row r="246" spans="1:10" x14ac:dyDescent="0.25">
      <c r="A246" t="s">
        <v>355</v>
      </c>
      <c r="B246" t="s">
        <v>16</v>
      </c>
      <c r="C246">
        <v>30</v>
      </c>
      <c r="D246" t="s">
        <v>36</v>
      </c>
      <c r="E246">
        <v>60</v>
      </c>
      <c r="F246" t="s">
        <v>14</v>
      </c>
      <c r="G246">
        <v>5</v>
      </c>
      <c r="H246" t="s">
        <v>355</v>
      </c>
      <c r="I246">
        <v>1</v>
      </c>
      <c r="J246" s="4">
        <v>25000</v>
      </c>
    </row>
    <row r="247" spans="1:10" x14ac:dyDescent="0.25">
      <c r="A247" t="s">
        <v>357</v>
      </c>
      <c r="B247" t="s">
        <v>12</v>
      </c>
      <c r="C247">
        <v>30</v>
      </c>
      <c r="D247" t="s">
        <v>17</v>
      </c>
      <c r="E247">
        <v>60</v>
      </c>
      <c r="F247" t="s">
        <v>30</v>
      </c>
      <c r="G247">
        <v>20</v>
      </c>
      <c r="H247" t="s">
        <v>357</v>
      </c>
      <c r="I247">
        <v>1</v>
      </c>
      <c r="J247"/>
    </row>
    <row r="248" spans="1:10" x14ac:dyDescent="0.25">
      <c r="A248" t="s">
        <v>357</v>
      </c>
      <c r="B248" t="s">
        <v>12</v>
      </c>
      <c r="C248">
        <v>30</v>
      </c>
      <c r="D248" t="s">
        <v>18</v>
      </c>
      <c r="E248">
        <v>30</v>
      </c>
      <c r="F248" t="s">
        <v>30</v>
      </c>
      <c r="G248">
        <v>20</v>
      </c>
      <c r="H248" t="s">
        <v>357</v>
      </c>
      <c r="I248">
        <v>1</v>
      </c>
      <c r="J248"/>
    </row>
    <row r="249" spans="1:10" x14ac:dyDescent="0.25">
      <c r="A249" t="s">
        <v>357</v>
      </c>
      <c r="B249" t="s">
        <v>12</v>
      </c>
      <c r="C249">
        <v>30</v>
      </c>
      <c r="D249" t="s">
        <v>17</v>
      </c>
      <c r="E249">
        <v>60</v>
      </c>
      <c r="F249" t="s">
        <v>20</v>
      </c>
      <c r="G249">
        <v>20</v>
      </c>
      <c r="H249" t="s">
        <v>357</v>
      </c>
      <c r="I249">
        <v>1</v>
      </c>
      <c r="J249"/>
    </row>
    <row r="250" spans="1:10" x14ac:dyDescent="0.25">
      <c r="A250" t="s">
        <v>357</v>
      </c>
      <c r="B250" t="s">
        <v>12</v>
      </c>
      <c r="C250">
        <v>30</v>
      </c>
      <c r="D250" t="s">
        <v>18</v>
      </c>
      <c r="E250">
        <v>30</v>
      </c>
      <c r="F250" t="s">
        <v>20</v>
      </c>
      <c r="G250">
        <v>20</v>
      </c>
      <c r="H250" t="s">
        <v>357</v>
      </c>
      <c r="I250">
        <v>1</v>
      </c>
      <c r="J250"/>
    </row>
    <row r="251" spans="1:10" x14ac:dyDescent="0.25">
      <c r="A251" t="s">
        <v>357</v>
      </c>
      <c r="B251" t="s">
        <v>12</v>
      </c>
      <c r="C251">
        <v>30</v>
      </c>
      <c r="D251" t="s">
        <v>17</v>
      </c>
      <c r="E251">
        <v>60</v>
      </c>
      <c r="F251" t="s">
        <v>19</v>
      </c>
      <c r="G251">
        <v>10</v>
      </c>
      <c r="H251" t="s">
        <v>357</v>
      </c>
      <c r="I251">
        <v>1</v>
      </c>
      <c r="J251"/>
    </row>
    <row r="252" spans="1:10" x14ac:dyDescent="0.25">
      <c r="A252" t="s">
        <v>357</v>
      </c>
      <c r="B252" t="s">
        <v>12</v>
      </c>
      <c r="C252">
        <v>30</v>
      </c>
      <c r="D252" t="s">
        <v>18</v>
      </c>
      <c r="E252">
        <v>30</v>
      </c>
      <c r="F252" t="s">
        <v>19</v>
      </c>
      <c r="G252">
        <v>10</v>
      </c>
      <c r="H252" t="s">
        <v>357</v>
      </c>
      <c r="I252">
        <v>1</v>
      </c>
      <c r="J252"/>
    </row>
    <row r="253" spans="1:10" x14ac:dyDescent="0.25">
      <c r="A253" t="s">
        <v>357</v>
      </c>
      <c r="B253" t="s">
        <v>12</v>
      </c>
      <c r="C253">
        <v>30</v>
      </c>
      <c r="D253" t="s">
        <v>17</v>
      </c>
      <c r="E253">
        <v>60</v>
      </c>
      <c r="F253" t="s">
        <v>14</v>
      </c>
      <c r="G253">
        <v>5</v>
      </c>
      <c r="H253" t="s">
        <v>357</v>
      </c>
      <c r="I253">
        <v>1</v>
      </c>
      <c r="J253"/>
    </row>
    <row r="254" spans="1:10" x14ac:dyDescent="0.25">
      <c r="A254" t="s">
        <v>357</v>
      </c>
      <c r="B254" t="s">
        <v>12</v>
      </c>
      <c r="C254">
        <v>30</v>
      </c>
      <c r="D254" t="s">
        <v>18</v>
      </c>
      <c r="E254">
        <v>30</v>
      </c>
      <c r="F254" t="s">
        <v>14</v>
      </c>
      <c r="G254">
        <v>5</v>
      </c>
      <c r="H254" t="s">
        <v>357</v>
      </c>
      <c r="I254">
        <v>1</v>
      </c>
      <c r="J254"/>
    </row>
    <row r="255" spans="1:10" x14ac:dyDescent="0.25">
      <c r="A255" t="s">
        <v>358</v>
      </c>
      <c r="B255" t="s">
        <v>32</v>
      </c>
      <c r="C255">
        <v>30</v>
      </c>
      <c r="D255" t="s">
        <v>6</v>
      </c>
      <c r="E255">
        <v>120</v>
      </c>
      <c r="F255" t="s">
        <v>30</v>
      </c>
      <c r="G255">
        <v>20</v>
      </c>
      <c r="H255" t="s">
        <v>358</v>
      </c>
      <c r="I255">
        <v>1</v>
      </c>
      <c r="J255"/>
    </row>
    <row r="256" spans="1:10" x14ac:dyDescent="0.25">
      <c r="A256" t="s">
        <v>358</v>
      </c>
      <c r="B256" t="s">
        <v>32</v>
      </c>
      <c r="C256">
        <v>30</v>
      </c>
      <c r="D256" t="s">
        <v>36</v>
      </c>
      <c r="E256">
        <v>60</v>
      </c>
      <c r="F256" t="s">
        <v>30</v>
      </c>
      <c r="G256">
        <v>20</v>
      </c>
      <c r="H256" t="s">
        <v>358</v>
      </c>
      <c r="I256">
        <v>1</v>
      </c>
      <c r="J256"/>
    </row>
    <row r="257" spans="1:9" customFormat="1" x14ac:dyDescent="0.25">
      <c r="A257" t="s">
        <v>358</v>
      </c>
      <c r="B257" t="s">
        <v>32</v>
      </c>
      <c r="C257">
        <v>30</v>
      </c>
      <c r="D257" t="s">
        <v>6</v>
      </c>
      <c r="E257">
        <v>120</v>
      </c>
      <c r="F257" t="s">
        <v>20</v>
      </c>
      <c r="G257">
        <v>20</v>
      </c>
      <c r="H257" t="s">
        <v>358</v>
      </c>
      <c r="I257">
        <v>1</v>
      </c>
    </row>
    <row r="258" spans="1:9" customFormat="1" x14ac:dyDescent="0.25">
      <c r="A258" t="s">
        <v>358</v>
      </c>
      <c r="B258" t="s">
        <v>32</v>
      </c>
      <c r="C258">
        <v>30</v>
      </c>
      <c r="D258" t="s">
        <v>36</v>
      </c>
      <c r="E258">
        <v>60</v>
      </c>
      <c r="F258" t="s">
        <v>20</v>
      </c>
      <c r="G258">
        <v>20</v>
      </c>
      <c r="H258" t="s">
        <v>358</v>
      </c>
      <c r="I258">
        <v>1</v>
      </c>
    </row>
    <row r="259" spans="1:9" customFormat="1" x14ac:dyDescent="0.25">
      <c r="A259" t="s">
        <v>358</v>
      </c>
      <c r="B259" t="s">
        <v>32</v>
      </c>
      <c r="C259">
        <v>30</v>
      </c>
      <c r="D259" t="s">
        <v>6</v>
      </c>
      <c r="E259">
        <v>120</v>
      </c>
      <c r="F259" t="s">
        <v>19</v>
      </c>
      <c r="G259">
        <v>10</v>
      </c>
      <c r="H259" t="s">
        <v>358</v>
      </c>
      <c r="I259">
        <v>1</v>
      </c>
    </row>
    <row r="260" spans="1:9" customFormat="1" x14ac:dyDescent="0.25">
      <c r="A260" t="s">
        <v>358</v>
      </c>
      <c r="B260" t="s">
        <v>32</v>
      </c>
      <c r="C260">
        <v>30</v>
      </c>
      <c r="D260" t="s">
        <v>36</v>
      </c>
      <c r="E260">
        <v>60</v>
      </c>
      <c r="F260" t="s">
        <v>19</v>
      </c>
      <c r="G260">
        <v>10</v>
      </c>
      <c r="H260" t="s">
        <v>358</v>
      </c>
      <c r="I260">
        <v>1</v>
      </c>
    </row>
    <row r="261" spans="1:9" customFormat="1" x14ac:dyDescent="0.25">
      <c r="A261" t="s">
        <v>358</v>
      </c>
      <c r="B261" t="s">
        <v>32</v>
      </c>
      <c r="C261">
        <v>30</v>
      </c>
      <c r="D261" t="s">
        <v>6</v>
      </c>
      <c r="E261">
        <v>120</v>
      </c>
      <c r="F261" t="s">
        <v>14</v>
      </c>
      <c r="G261">
        <v>5</v>
      </c>
      <c r="H261" t="s">
        <v>358</v>
      </c>
      <c r="I261">
        <v>1</v>
      </c>
    </row>
    <row r="262" spans="1:9" customFormat="1" x14ac:dyDescent="0.25">
      <c r="A262" t="s">
        <v>358</v>
      </c>
      <c r="B262" t="s">
        <v>32</v>
      </c>
      <c r="C262">
        <v>30</v>
      </c>
      <c r="D262" t="s">
        <v>36</v>
      </c>
      <c r="E262">
        <v>60</v>
      </c>
      <c r="F262" t="s">
        <v>14</v>
      </c>
      <c r="G262">
        <v>5</v>
      </c>
      <c r="H262" t="s">
        <v>358</v>
      </c>
      <c r="I262">
        <v>1</v>
      </c>
    </row>
    <row r="263" spans="1:9" customFormat="1" x14ac:dyDescent="0.25">
      <c r="A263" t="s">
        <v>572</v>
      </c>
      <c r="B263" t="s">
        <v>552</v>
      </c>
      <c r="C263">
        <v>30</v>
      </c>
      <c r="D263" t="s">
        <v>17</v>
      </c>
      <c r="E263">
        <v>60</v>
      </c>
      <c r="F263" t="s">
        <v>30</v>
      </c>
      <c r="G263">
        <v>20</v>
      </c>
      <c r="H263" t="s">
        <v>572</v>
      </c>
      <c r="I263">
        <v>1</v>
      </c>
    </row>
    <row r="264" spans="1:9" customFormat="1" x14ac:dyDescent="0.25">
      <c r="A264" t="s">
        <v>572</v>
      </c>
      <c r="B264" t="s">
        <v>552</v>
      </c>
      <c r="C264">
        <v>30</v>
      </c>
      <c r="D264" t="s">
        <v>18</v>
      </c>
      <c r="E264">
        <v>30</v>
      </c>
      <c r="F264" t="s">
        <v>30</v>
      </c>
      <c r="G264">
        <v>20</v>
      </c>
      <c r="H264" t="s">
        <v>572</v>
      </c>
      <c r="I264">
        <v>1</v>
      </c>
    </row>
    <row r="265" spans="1:9" customFormat="1" x14ac:dyDescent="0.25">
      <c r="A265" t="s">
        <v>572</v>
      </c>
      <c r="B265" t="s">
        <v>552</v>
      </c>
      <c r="C265">
        <v>30</v>
      </c>
      <c r="D265" t="s">
        <v>17</v>
      </c>
      <c r="E265">
        <v>60</v>
      </c>
      <c r="F265" t="s">
        <v>20</v>
      </c>
      <c r="G265">
        <v>20</v>
      </c>
      <c r="H265" t="s">
        <v>572</v>
      </c>
      <c r="I265">
        <v>1</v>
      </c>
    </row>
    <row r="266" spans="1:9" customFormat="1" x14ac:dyDescent="0.25">
      <c r="A266" t="s">
        <v>572</v>
      </c>
      <c r="B266" t="s">
        <v>552</v>
      </c>
      <c r="C266">
        <v>30</v>
      </c>
      <c r="D266" t="s">
        <v>18</v>
      </c>
      <c r="E266">
        <v>30</v>
      </c>
      <c r="F266" t="s">
        <v>20</v>
      </c>
      <c r="G266">
        <v>20</v>
      </c>
      <c r="H266" t="s">
        <v>572</v>
      </c>
      <c r="I266">
        <v>1</v>
      </c>
    </row>
    <row r="267" spans="1:9" customFormat="1" x14ac:dyDescent="0.25">
      <c r="A267" t="s">
        <v>572</v>
      </c>
      <c r="B267" t="s">
        <v>552</v>
      </c>
      <c r="C267">
        <v>30</v>
      </c>
      <c r="D267" t="s">
        <v>17</v>
      </c>
      <c r="E267">
        <v>60</v>
      </c>
      <c r="F267" t="s">
        <v>19</v>
      </c>
      <c r="G267">
        <v>10</v>
      </c>
      <c r="H267" t="s">
        <v>572</v>
      </c>
      <c r="I267">
        <v>1</v>
      </c>
    </row>
    <row r="268" spans="1:9" customFormat="1" x14ac:dyDescent="0.25">
      <c r="A268" t="s">
        <v>572</v>
      </c>
      <c r="B268" t="s">
        <v>552</v>
      </c>
      <c r="C268">
        <v>30</v>
      </c>
      <c r="D268" t="s">
        <v>18</v>
      </c>
      <c r="E268">
        <v>30</v>
      </c>
      <c r="F268" t="s">
        <v>19</v>
      </c>
      <c r="G268">
        <v>10</v>
      </c>
      <c r="H268" t="s">
        <v>572</v>
      </c>
      <c r="I268">
        <v>1</v>
      </c>
    </row>
    <row r="269" spans="1:9" customFormat="1" x14ac:dyDescent="0.25">
      <c r="A269" t="s">
        <v>572</v>
      </c>
      <c r="B269" t="s">
        <v>552</v>
      </c>
      <c r="C269">
        <v>30</v>
      </c>
      <c r="D269" t="s">
        <v>17</v>
      </c>
      <c r="E269">
        <v>60</v>
      </c>
      <c r="F269" t="s">
        <v>14</v>
      </c>
      <c r="G269">
        <v>5</v>
      </c>
      <c r="H269" t="s">
        <v>572</v>
      </c>
      <c r="I269">
        <v>1</v>
      </c>
    </row>
    <row r="270" spans="1:9" customFormat="1" x14ac:dyDescent="0.25">
      <c r="A270" t="s">
        <v>572</v>
      </c>
      <c r="B270" t="s">
        <v>552</v>
      </c>
      <c r="C270">
        <v>30</v>
      </c>
      <c r="D270" t="s">
        <v>18</v>
      </c>
      <c r="E270">
        <v>30</v>
      </c>
      <c r="F270" t="s">
        <v>14</v>
      </c>
      <c r="G270">
        <v>5</v>
      </c>
      <c r="H270" t="s">
        <v>572</v>
      </c>
      <c r="I270">
        <v>1</v>
      </c>
    </row>
    <row r="271" spans="1:9" customFormat="1" x14ac:dyDescent="0.25">
      <c r="A271" t="s">
        <v>356</v>
      </c>
      <c r="B271" t="s">
        <v>37</v>
      </c>
      <c r="C271">
        <v>30</v>
      </c>
      <c r="D271" t="s">
        <v>17</v>
      </c>
      <c r="E271">
        <v>60</v>
      </c>
      <c r="F271" t="s">
        <v>30</v>
      </c>
      <c r="G271">
        <v>20</v>
      </c>
      <c r="H271" t="s">
        <v>356</v>
      </c>
      <c r="I271">
        <v>1</v>
      </c>
    </row>
    <row r="272" spans="1:9" customFormat="1" x14ac:dyDescent="0.25">
      <c r="A272" t="s">
        <v>356</v>
      </c>
      <c r="B272" t="s">
        <v>37</v>
      </c>
      <c r="C272">
        <v>30</v>
      </c>
      <c r="D272" t="s">
        <v>18</v>
      </c>
      <c r="E272">
        <v>30</v>
      </c>
      <c r="F272" t="s">
        <v>30</v>
      </c>
      <c r="G272">
        <v>20</v>
      </c>
      <c r="H272" t="s">
        <v>356</v>
      </c>
      <c r="I272">
        <v>1</v>
      </c>
    </row>
    <row r="273" spans="1:9" customFormat="1" x14ac:dyDescent="0.25">
      <c r="A273" t="s">
        <v>356</v>
      </c>
      <c r="B273" t="s">
        <v>37</v>
      </c>
      <c r="C273">
        <v>30</v>
      </c>
      <c r="D273" t="s">
        <v>17</v>
      </c>
      <c r="E273">
        <v>60</v>
      </c>
      <c r="F273" t="s">
        <v>20</v>
      </c>
      <c r="G273">
        <v>20</v>
      </c>
      <c r="H273" t="s">
        <v>356</v>
      </c>
      <c r="I273">
        <v>1</v>
      </c>
    </row>
    <row r="274" spans="1:9" customFormat="1" x14ac:dyDescent="0.25">
      <c r="A274" t="s">
        <v>356</v>
      </c>
      <c r="B274" t="s">
        <v>37</v>
      </c>
      <c r="C274">
        <v>30</v>
      </c>
      <c r="D274" t="s">
        <v>18</v>
      </c>
      <c r="E274">
        <v>30</v>
      </c>
      <c r="F274" t="s">
        <v>20</v>
      </c>
      <c r="G274">
        <v>20</v>
      </c>
      <c r="H274" t="s">
        <v>356</v>
      </c>
      <c r="I274">
        <v>1</v>
      </c>
    </row>
    <row r="275" spans="1:9" customFormat="1" x14ac:dyDescent="0.25">
      <c r="A275" t="s">
        <v>356</v>
      </c>
      <c r="B275" t="s">
        <v>37</v>
      </c>
      <c r="C275">
        <v>30</v>
      </c>
      <c r="D275" t="s">
        <v>17</v>
      </c>
      <c r="E275">
        <v>60</v>
      </c>
      <c r="F275" t="s">
        <v>19</v>
      </c>
      <c r="G275">
        <v>10</v>
      </c>
      <c r="H275" t="s">
        <v>356</v>
      </c>
      <c r="I275">
        <v>1</v>
      </c>
    </row>
    <row r="276" spans="1:9" customFormat="1" x14ac:dyDescent="0.25">
      <c r="A276" t="s">
        <v>356</v>
      </c>
      <c r="B276" t="s">
        <v>37</v>
      </c>
      <c r="C276">
        <v>30</v>
      </c>
      <c r="D276" t="s">
        <v>18</v>
      </c>
      <c r="E276">
        <v>30</v>
      </c>
      <c r="F276" t="s">
        <v>19</v>
      </c>
      <c r="G276">
        <v>10</v>
      </c>
      <c r="H276" t="s">
        <v>356</v>
      </c>
      <c r="I276">
        <v>1</v>
      </c>
    </row>
    <row r="277" spans="1:9" customFormat="1" x14ac:dyDescent="0.25">
      <c r="A277" t="s">
        <v>356</v>
      </c>
      <c r="B277" t="s">
        <v>37</v>
      </c>
      <c r="C277">
        <v>30</v>
      </c>
      <c r="D277" t="s">
        <v>17</v>
      </c>
      <c r="E277">
        <v>60</v>
      </c>
      <c r="F277" t="s">
        <v>14</v>
      </c>
      <c r="G277">
        <v>5</v>
      </c>
      <c r="H277" t="s">
        <v>356</v>
      </c>
      <c r="I277">
        <v>1</v>
      </c>
    </row>
    <row r="278" spans="1:9" customFormat="1" x14ac:dyDescent="0.25">
      <c r="A278" t="s">
        <v>356</v>
      </c>
      <c r="B278" t="s">
        <v>37</v>
      </c>
      <c r="C278">
        <v>30</v>
      </c>
      <c r="D278" t="s">
        <v>18</v>
      </c>
      <c r="E278">
        <v>30</v>
      </c>
      <c r="F278" t="s">
        <v>14</v>
      </c>
      <c r="G278">
        <v>5</v>
      </c>
      <c r="H278" t="s">
        <v>356</v>
      </c>
      <c r="I278">
        <v>1</v>
      </c>
    </row>
    <row r="279" spans="1:9" customFormat="1" x14ac:dyDescent="0.25">
      <c r="A279" t="s">
        <v>40</v>
      </c>
      <c r="B279" t="s">
        <v>55</v>
      </c>
      <c r="C279">
        <v>40</v>
      </c>
      <c r="H279" t="s">
        <v>40</v>
      </c>
      <c r="I279">
        <v>1</v>
      </c>
    </row>
    <row r="280" spans="1:9" customFormat="1" x14ac:dyDescent="0.25">
      <c r="A280" t="s">
        <v>40</v>
      </c>
      <c r="B280" t="s">
        <v>41</v>
      </c>
      <c r="C280">
        <v>40</v>
      </c>
      <c r="H280" t="s">
        <v>40</v>
      </c>
      <c r="I280">
        <v>1</v>
      </c>
    </row>
    <row r="281" spans="1:9" customFormat="1" x14ac:dyDescent="0.25">
      <c r="A281" t="s">
        <v>40</v>
      </c>
      <c r="B281" t="s">
        <v>15</v>
      </c>
      <c r="C281">
        <v>50</v>
      </c>
      <c r="D281" t="s">
        <v>31</v>
      </c>
      <c r="E281">
        <v>50</v>
      </c>
      <c r="H281" t="s">
        <v>40</v>
      </c>
      <c r="I281">
        <v>1</v>
      </c>
    </row>
    <row r="282" spans="1:9" customFormat="1" x14ac:dyDescent="0.25">
      <c r="A282" t="s">
        <v>342</v>
      </c>
      <c r="B282" t="s">
        <v>10</v>
      </c>
      <c r="C282">
        <v>100</v>
      </c>
      <c r="D282" t="s">
        <v>7</v>
      </c>
      <c r="E282">
        <v>20</v>
      </c>
      <c r="F282" t="s">
        <v>31</v>
      </c>
      <c r="G282">
        <v>10</v>
      </c>
      <c r="H282" t="s">
        <v>342</v>
      </c>
      <c r="I282">
        <v>1</v>
      </c>
    </row>
    <row r="283" spans="1:9" customFormat="1" x14ac:dyDescent="0.25">
      <c r="A283" t="s">
        <v>342</v>
      </c>
      <c r="B283" t="s">
        <v>10</v>
      </c>
      <c r="C283">
        <v>100</v>
      </c>
      <c r="D283" t="s">
        <v>9</v>
      </c>
      <c r="E283">
        <v>10</v>
      </c>
      <c r="F283" t="s">
        <v>31</v>
      </c>
      <c r="G283">
        <v>10</v>
      </c>
      <c r="H283" t="s">
        <v>342</v>
      </c>
      <c r="I283">
        <v>1</v>
      </c>
    </row>
    <row r="284" spans="1:9" customFormat="1" x14ac:dyDescent="0.25">
      <c r="A284" t="s">
        <v>342</v>
      </c>
      <c r="B284" t="s">
        <v>10</v>
      </c>
      <c r="C284">
        <v>100</v>
      </c>
      <c r="D284" t="s">
        <v>7</v>
      </c>
      <c r="E284">
        <v>20</v>
      </c>
      <c r="F284" t="s">
        <v>13</v>
      </c>
      <c r="G284">
        <v>5</v>
      </c>
      <c r="H284" t="s">
        <v>342</v>
      </c>
      <c r="I284">
        <v>1</v>
      </c>
    </row>
    <row r="285" spans="1:9" customFormat="1" x14ac:dyDescent="0.25">
      <c r="A285" t="s">
        <v>342</v>
      </c>
      <c r="B285" t="s">
        <v>10</v>
      </c>
      <c r="C285">
        <v>100</v>
      </c>
      <c r="D285" t="s">
        <v>9</v>
      </c>
      <c r="E285">
        <v>10</v>
      </c>
      <c r="F285" t="s">
        <v>13</v>
      </c>
      <c r="G285">
        <v>5</v>
      </c>
      <c r="H285" t="s">
        <v>342</v>
      </c>
      <c r="I285">
        <v>1</v>
      </c>
    </row>
    <row r="286" spans="1:9" customFormat="1" x14ac:dyDescent="0.25">
      <c r="A286" t="s">
        <v>360</v>
      </c>
      <c r="B286" t="s">
        <v>47</v>
      </c>
      <c r="C286">
        <v>100</v>
      </c>
      <c r="D286" t="s">
        <v>7</v>
      </c>
      <c r="E286">
        <v>20</v>
      </c>
      <c r="F286" t="s">
        <v>31</v>
      </c>
      <c r="G286">
        <v>10</v>
      </c>
      <c r="H286" t="s">
        <v>360</v>
      </c>
      <c r="I286">
        <v>1</v>
      </c>
    </row>
    <row r="287" spans="1:9" customFormat="1" x14ac:dyDescent="0.25">
      <c r="A287" t="s">
        <v>360</v>
      </c>
      <c r="B287" t="s">
        <v>47</v>
      </c>
      <c r="C287">
        <v>100</v>
      </c>
      <c r="D287" t="s">
        <v>9</v>
      </c>
      <c r="E287">
        <v>10</v>
      </c>
      <c r="F287" t="s">
        <v>31</v>
      </c>
      <c r="G287">
        <v>10</v>
      </c>
      <c r="H287" t="s">
        <v>360</v>
      </c>
      <c r="I287">
        <v>1</v>
      </c>
    </row>
    <row r="288" spans="1:9" customFormat="1" x14ac:dyDescent="0.25">
      <c r="A288" t="s">
        <v>360</v>
      </c>
      <c r="B288" t="s">
        <v>47</v>
      </c>
      <c r="C288">
        <v>100</v>
      </c>
      <c r="D288" t="s">
        <v>7</v>
      </c>
      <c r="E288">
        <v>20</v>
      </c>
      <c r="F288" t="s">
        <v>13</v>
      </c>
      <c r="G288">
        <v>5</v>
      </c>
      <c r="H288" t="s">
        <v>360</v>
      </c>
      <c r="I288">
        <v>1</v>
      </c>
    </row>
    <row r="289" spans="1:9" customFormat="1" x14ac:dyDescent="0.25">
      <c r="A289" t="s">
        <v>360</v>
      </c>
      <c r="B289" t="s">
        <v>47</v>
      </c>
      <c r="C289">
        <v>100</v>
      </c>
      <c r="D289" t="s">
        <v>9</v>
      </c>
      <c r="E289">
        <v>10</v>
      </c>
      <c r="F289" t="s">
        <v>13</v>
      </c>
      <c r="G289">
        <v>5</v>
      </c>
      <c r="H289" t="s">
        <v>360</v>
      </c>
      <c r="I289">
        <v>1</v>
      </c>
    </row>
    <row r="290" spans="1:9" customFormat="1" x14ac:dyDescent="0.25">
      <c r="A290" t="s">
        <v>361</v>
      </c>
      <c r="B290" t="s">
        <v>11</v>
      </c>
      <c r="C290">
        <v>100</v>
      </c>
      <c r="D290" t="s">
        <v>7</v>
      </c>
      <c r="E290">
        <v>20</v>
      </c>
      <c r="F290" t="s">
        <v>31</v>
      </c>
      <c r="G290">
        <v>10</v>
      </c>
      <c r="H290" t="s">
        <v>361</v>
      </c>
      <c r="I290">
        <v>1</v>
      </c>
    </row>
    <row r="291" spans="1:9" customFormat="1" x14ac:dyDescent="0.25">
      <c r="A291" t="s">
        <v>361</v>
      </c>
      <c r="B291" t="s">
        <v>11</v>
      </c>
      <c r="C291">
        <v>100</v>
      </c>
      <c r="D291" t="s">
        <v>9</v>
      </c>
      <c r="E291">
        <v>10</v>
      </c>
      <c r="F291" t="s">
        <v>31</v>
      </c>
      <c r="G291">
        <v>10</v>
      </c>
      <c r="H291" t="s">
        <v>361</v>
      </c>
      <c r="I291">
        <v>1</v>
      </c>
    </row>
    <row r="292" spans="1:9" customFormat="1" x14ac:dyDescent="0.25">
      <c r="A292" t="s">
        <v>361</v>
      </c>
      <c r="B292" t="s">
        <v>11</v>
      </c>
      <c r="C292">
        <v>100</v>
      </c>
      <c r="D292" t="s">
        <v>7</v>
      </c>
      <c r="E292">
        <v>20</v>
      </c>
      <c r="F292" t="s">
        <v>13</v>
      </c>
      <c r="G292">
        <v>5</v>
      </c>
      <c r="H292" t="s">
        <v>361</v>
      </c>
      <c r="I292">
        <v>1</v>
      </c>
    </row>
    <row r="293" spans="1:9" customFormat="1" x14ac:dyDescent="0.25">
      <c r="A293" t="s">
        <v>361</v>
      </c>
      <c r="B293" t="s">
        <v>11</v>
      </c>
      <c r="C293">
        <v>100</v>
      </c>
      <c r="D293" t="s">
        <v>9</v>
      </c>
      <c r="E293">
        <v>10</v>
      </c>
      <c r="F293" t="s">
        <v>13</v>
      </c>
      <c r="G293">
        <v>5</v>
      </c>
      <c r="H293" t="s">
        <v>361</v>
      </c>
      <c r="I293">
        <v>1</v>
      </c>
    </row>
    <row r="294" spans="1:9" customFormat="1" x14ac:dyDescent="0.25">
      <c r="A294" t="s">
        <v>570</v>
      </c>
      <c r="B294" t="s">
        <v>561</v>
      </c>
      <c r="C294">
        <v>1</v>
      </c>
      <c r="H294" t="s">
        <v>570</v>
      </c>
      <c r="I294">
        <v>1</v>
      </c>
    </row>
    <row r="295" spans="1:9" customFormat="1" x14ac:dyDescent="0.25">
      <c r="A295" t="s">
        <v>571</v>
      </c>
      <c r="B295" t="s">
        <v>570</v>
      </c>
      <c r="C295">
        <v>1</v>
      </c>
      <c r="H295" t="s">
        <v>571</v>
      </c>
      <c r="I295">
        <v>1</v>
      </c>
    </row>
    <row r="296" spans="1:9" customFormat="1" x14ac:dyDescent="0.25">
      <c r="A296" t="s">
        <v>569</v>
      </c>
      <c r="B296" t="s">
        <v>571</v>
      </c>
      <c r="C296">
        <v>1</v>
      </c>
      <c r="H296" t="s">
        <v>569</v>
      </c>
      <c r="I296">
        <v>1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42CF5-1DEA-4B52-9B05-CC3AE08BAF5C}">
  <sheetPr codeName="Sheet17"/>
  <dimension ref="B1:P502"/>
  <sheetViews>
    <sheetView topLeftCell="C1" workbookViewId="0">
      <selection activeCell="I24" sqref="I24"/>
    </sheetView>
  </sheetViews>
  <sheetFormatPr defaultRowHeight="15" x14ac:dyDescent="0.25"/>
  <cols>
    <col min="2" max="2" width="18.5703125" bestFit="1" customWidth="1"/>
    <col min="9" max="9" width="11.28515625" bestFit="1" customWidth="1"/>
    <col min="11" max="11" width="18" bestFit="1" customWidth="1"/>
    <col min="12" max="12" width="18.7109375" bestFit="1" customWidth="1"/>
    <col min="15" max="15" width="14.140625" bestFit="1" customWidth="1"/>
  </cols>
  <sheetData>
    <row r="1" spans="2:16" x14ac:dyDescent="0.25">
      <c r="O1">
        <v>2</v>
      </c>
      <c r="P1">
        <v>3</v>
      </c>
    </row>
    <row r="2" spans="2:16" x14ac:dyDescent="0.25">
      <c r="B2" t="s">
        <v>69</v>
      </c>
      <c r="D2" t="s">
        <v>68</v>
      </c>
      <c r="F2" t="s">
        <v>70</v>
      </c>
      <c r="I2" t="s">
        <v>312</v>
      </c>
      <c r="K2" s="2" t="s">
        <v>316</v>
      </c>
      <c r="L2" s="2" t="s">
        <v>71</v>
      </c>
      <c r="O2" t="s">
        <v>731</v>
      </c>
    </row>
    <row r="3" spans="2:16" x14ac:dyDescent="0.25">
      <c r="K3" t="s">
        <v>294</v>
      </c>
      <c r="L3" t="s">
        <v>283</v>
      </c>
      <c r="N3">
        <v>1</v>
      </c>
      <c r="O3" t="str">
        <f t="shared" ref="O3:P22" si="0">IF(ISNA(VLOOKUP($N3,SystemNames,O$1,FALSE)),"",VLOOKUP($N3,SystemNames,O$1,FALSE))</f>
        <v>Egunnitr</v>
      </c>
      <c r="P3" t="str">
        <f t="shared" si="0"/>
        <v>Gek</v>
      </c>
    </row>
    <row r="4" spans="2:16" x14ac:dyDescent="0.25">
      <c r="B4" t="s">
        <v>22</v>
      </c>
      <c r="D4" t="s">
        <v>59</v>
      </c>
      <c r="F4" t="s">
        <v>66</v>
      </c>
      <c r="I4" t="s">
        <v>314</v>
      </c>
      <c r="K4" t="s">
        <v>291</v>
      </c>
      <c r="L4" t="s">
        <v>288</v>
      </c>
      <c r="N4">
        <v>2</v>
      </c>
      <c r="O4" t="str">
        <f t="shared" si="0"/>
        <v>Fargar-Dio</v>
      </c>
      <c r="P4" t="str">
        <f t="shared" si="0"/>
        <v>Gek</v>
      </c>
    </row>
    <row r="5" spans="2:16" x14ac:dyDescent="0.25">
      <c r="B5" t="s">
        <v>23</v>
      </c>
      <c r="D5" t="s">
        <v>61</v>
      </c>
      <c r="F5" t="s">
        <v>67</v>
      </c>
      <c r="I5" t="s">
        <v>319</v>
      </c>
      <c r="K5" t="s">
        <v>304</v>
      </c>
      <c r="L5" t="s">
        <v>286</v>
      </c>
      <c r="N5">
        <v>3</v>
      </c>
      <c r="O5" t="str">
        <f t="shared" si="0"/>
        <v>Agurus</v>
      </c>
      <c r="P5" t="str">
        <f t="shared" si="0"/>
        <v>Korvax</v>
      </c>
    </row>
    <row r="6" spans="2:16" x14ac:dyDescent="0.25">
      <c r="B6" t="s">
        <v>24</v>
      </c>
      <c r="D6" t="s">
        <v>60</v>
      </c>
      <c r="I6" t="s">
        <v>313</v>
      </c>
      <c r="K6" t="s">
        <v>309</v>
      </c>
      <c r="L6" t="s">
        <v>289</v>
      </c>
      <c r="N6">
        <v>4</v>
      </c>
      <c r="O6" t="str">
        <f t="shared" si="0"/>
        <v>Tuyeyppip</v>
      </c>
      <c r="P6" t="str">
        <f t="shared" si="0"/>
        <v>Vy'keen</v>
      </c>
    </row>
    <row r="7" spans="2:16" x14ac:dyDescent="0.25">
      <c r="B7" t="s">
        <v>25</v>
      </c>
      <c r="K7" t="s">
        <v>306</v>
      </c>
      <c r="L7" t="s">
        <v>287</v>
      </c>
      <c r="N7">
        <v>5</v>
      </c>
      <c r="O7" t="str">
        <f t="shared" si="0"/>
        <v>Ukidor VII</v>
      </c>
      <c r="P7" t="str">
        <f t="shared" si="0"/>
        <v>Vy'keen</v>
      </c>
    </row>
    <row r="8" spans="2:16" x14ac:dyDescent="0.25">
      <c r="B8" t="s">
        <v>27</v>
      </c>
      <c r="K8" t="s">
        <v>298</v>
      </c>
      <c r="L8" t="s">
        <v>284</v>
      </c>
      <c r="N8">
        <v>6</v>
      </c>
      <c r="O8" t="str">
        <f t="shared" si="0"/>
        <v>Nedgrent</v>
      </c>
      <c r="P8" t="str">
        <f t="shared" si="0"/>
        <v>Gek</v>
      </c>
    </row>
    <row r="9" spans="2:16" x14ac:dyDescent="0.25">
      <c r="B9" t="s">
        <v>26</v>
      </c>
      <c r="K9" t="s">
        <v>310</v>
      </c>
      <c r="L9" t="s">
        <v>289</v>
      </c>
      <c r="N9">
        <v>7</v>
      </c>
      <c r="O9" t="str">
        <f t="shared" si="0"/>
        <v>Henutlag</v>
      </c>
      <c r="P9" t="str">
        <f t="shared" si="0"/>
        <v>Gek</v>
      </c>
    </row>
    <row r="10" spans="2:16" x14ac:dyDescent="0.25">
      <c r="B10" t="s">
        <v>28</v>
      </c>
      <c r="D10" s="2" t="s">
        <v>769</v>
      </c>
      <c r="F10" t="s">
        <v>803</v>
      </c>
      <c r="K10" t="s">
        <v>835</v>
      </c>
      <c r="L10" t="s">
        <v>289</v>
      </c>
      <c r="N10">
        <v>8</v>
      </c>
      <c r="O10" t="str">
        <f t="shared" si="0"/>
        <v>Uonuma</v>
      </c>
      <c r="P10" t="str">
        <f t="shared" si="0"/>
        <v>Vy'keen</v>
      </c>
    </row>
    <row r="11" spans="2:16" x14ac:dyDescent="0.25">
      <c r="B11" t="s">
        <v>29</v>
      </c>
      <c r="C11">
        <v>1</v>
      </c>
      <c r="D11" t="s">
        <v>785</v>
      </c>
      <c r="F11" t="s">
        <v>76</v>
      </c>
      <c r="K11" t="s">
        <v>307</v>
      </c>
      <c r="L11" t="s">
        <v>287</v>
      </c>
      <c r="N11">
        <v>9</v>
      </c>
      <c r="O11" t="str">
        <f t="shared" si="0"/>
        <v/>
      </c>
      <c r="P11" t="str">
        <f t="shared" si="0"/>
        <v/>
      </c>
    </row>
    <row r="12" spans="2:16" x14ac:dyDescent="0.25">
      <c r="C12">
        <v>2</v>
      </c>
      <c r="D12" t="s">
        <v>775</v>
      </c>
      <c r="F12" t="s">
        <v>469</v>
      </c>
      <c r="K12" t="s">
        <v>311</v>
      </c>
      <c r="L12" t="s">
        <v>289</v>
      </c>
      <c r="N12">
        <v>10</v>
      </c>
      <c r="O12" t="str">
        <f t="shared" si="0"/>
        <v/>
      </c>
      <c r="P12" t="str">
        <f t="shared" si="0"/>
        <v/>
      </c>
    </row>
    <row r="13" spans="2:16" x14ac:dyDescent="0.25">
      <c r="C13">
        <v>3</v>
      </c>
      <c r="D13" t="s">
        <v>771</v>
      </c>
      <c r="F13" t="s">
        <v>468</v>
      </c>
      <c r="K13" t="s">
        <v>245</v>
      </c>
      <c r="L13" t="s">
        <v>286</v>
      </c>
      <c r="N13">
        <v>11</v>
      </c>
      <c r="O13" t="str">
        <f t="shared" si="0"/>
        <v/>
      </c>
      <c r="P13" t="str">
        <f t="shared" si="0"/>
        <v/>
      </c>
    </row>
    <row r="14" spans="2:16" x14ac:dyDescent="0.25">
      <c r="C14">
        <v>4</v>
      </c>
      <c r="D14" t="s">
        <v>776</v>
      </c>
      <c r="F14" t="s">
        <v>515</v>
      </c>
      <c r="K14" t="s">
        <v>286</v>
      </c>
      <c r="L14" t="s">
        <v>286</v>
      </c>
      <c r="N14">
        <v>12</v>
      </c>
      <c r="O14" t="str">
        <f t="shared" si="0"/>
        <v/>
      </c>
      <c r="P14" t="str">
        <f t="shared" si="0"/>
        <v/>
      </c>
    </row>
    <row r="15" spans="2:16" x14ac:dyDescent="0.25">
      <c r="C15">
        <v>5</v>
      </c>
      <c r="D15" t="s">
        <v>777</v>
      </c>
      <c r="F15" t="s">
        <v>470</v>
      </c>
      <c r="K15" t="s">
        <v>305</v>
      </c>
      <c r="L15" t="s">
        <v>286</v>
      </c>
      <c r="N15">
        <v>13</v>
      </c>
      <c r="O15" t="str">
        <f t="shared" si="0"/>
        <v/>
      </c>
      <c r="P15" t="str">
        <f t="shared" si="0"/>
        <v/>
      </c>
    </row>
    <row r="16" spans="2:16" x14ac:dyDescent="0.25">
      <c r="C16">
        <v>6</v>
      </c>
      <c r="D16" t="s">
        <v>773</v>
      </c>
      <c r="K16" t="s">
        <v>295</v>
      </c>
      <c r="L16" t="s">
        <v>283</v>
      </c>
      <c r="N16">
        <v>14</v>
      </c>
      <c r="O16" t="str">
        <f t="shared" si="0"/>
        <v/>
      </c>
      <c r="P16" t="str">
        <f t="shared" si="0"/>
        <v/>
      </c>
    </row>
    <row r="17" spans="2:16" x14ac:dyDescent="0.25">
      <c r="C17">
        <v>7</v>
      </c>
      <c r="D17" t="s">
        <v>778</v>
      </c>
      <c r="K17" t="s">
        <v>299</v>
      </c>
      <c r="L17" t="s">
        <v>284</v>
      </c>
      <c r="N17">
        <v>15</v>
      </c>
      <c r="O17" t="str">
        <f t="shared" si="0"/>
        <v/>
      </c>
      <c r="P17" t="str">
        <f t="shared" si="0"/>
        <v/>
      </c>
    </row>
    <row r="18" spans="2:16" x14ac:dyDescent="0.25">
      <c r="B18" s="4"/>
      <c r="C18">
        <v>8</v>
      </c>
      <c r="D18" t="s">
        <v>774</v>
      </c>
      <c r="K18" t="s">
        <v>292</v>
      </c>
      <c r="L18" t="s">
        <v>288</v>
      </c>
      <c r="N18">
        <v>16</v>
      </c>
      <c r="O18" t="str">
        <f t="shared" si="0"/>
        <v/>
      </c>
      <c r="P18" t="str">
        <f t="shared" si="0"/>
        <v/>
      </c>
    </row>
    <row r="19" spans="2:16" x14ac:dyDescent="0.25">
      <c r="B19" s="4"/>
      <c r="C19">
        <v>9</v>
      </c>
      <c r="D19" t="s">
        <v>772</v>
      </c>
      <c r="K19" t="s">
        <v>296</v>
      </c>
      <c r="L19" t="s">
        <v>283</v>
      </c>
      <c r="N19">
        <v>17</v>
      </c>
      <c r="O19" t="str">
        <f t="shared" si="0"/>
        <v/>
      </c>
      <c r="P19" t="str">
        <f t="shared" si="0"/>
        <v/>
      </c>
    </row>
    <row r="20" spans="2:16" x14ac:dyDescent="0.25">
      <c r="B20" s="4"/>
      <c r="C20">
        <v>10</v>
      </c>
      <c r="D20" t="s">
        <v>781</v>
      </c>
      <c r="K20" t="s">
        <v>301</v>
      </c>
      <c r="L20" t="s">
        <v>290</v>
      </c>
      <c r="N20">
        <v>18</v>
      </c>
      <c r="O20" t="str">
        <f t="shared" si="0"/>
        <v/>
      </c>
      <c r="P20" t="str">
        <f t="shared" si="0"/>
        <v/>
      </c>
    </row>
    <row r="21" spans="2:16" x14ac:dyDescent="0.25">
      <c r="C21">
        <v>11</v>
      </c>
      <c r="D21" t="s">
        <v>779</v>
      </c>
      <c r="K21" t="s">
        <v>290</v>
      </c>
      <c r="L21" t="s">
        <v>290</v>
      </c>
      <c r="N21">
        <v>19</v>
      </c>
      <c r="O21" t="str">
        <f t="shared" si="0"/>
        <v/>
      </c>
      <c r="P21" t="str">
        <f t="shared" si="0"/>
        <v/>
      </c>
    </row>
    <row r="22" spans="2:16" x14ac:dyDescent="0.25">
      <c r="C22">
        <v>12</v>
      </c>
      <c r="D22" t="s">
        <v>783</v>
      </c>
      <c r="K22" t="s">
        <v>308</v>
      </c>
      <c r="L22" t="s">
        <v>287</v>
      </c>
      <c r="N22">
        <v>20</v>
      </c>
      <c r="O22" t="str">
        <f t="shared" si="0"/>
        <v/>
      </c>
      <c r="P22" t="str">
        <f t="shared" si="0"/>
        <v/>
      </c>
    </row>
    <row r="23" spans="2:16" x14ac:dyDescent="0.25">
      <c r="C23">
        <v>13</v>
      </c>
      <c r="D23" t="s">
        <v>770</v>
      </c>
      <c r="K23" t="s">
        <v>302</v>
      </c>
      <c r="L23" t="s">
        <v>290</v>
      </c>
      <c r="N23">
        <v>21</v>
      </c>
      <c r="O23" t="str">
        <f t="shared" ref="O23:P42" si="1">IF(ISNA(VLOOKUP($N23,SystemNames,O$1,FALSE)),"",VLOOKUP($N23,SystemNames,O$1,FALSE))</f>
        <v/>
      </c>
      <c r="P23" t="str">
        <f t="shared" si="1"/>
        <v/>
      </c>
    </row>
    <row r="24" spans="2:16" x14ac:dyDescent="0.25">
      <c r="C24">
        <v>14</v>
      </c>
      <c r="D24" t="s">
        <v>782</v>
      </c>
      <c r="K24" t="s">
        <v>297</v>
      </c>
      <c r="L24" t="s">
        <v>283</v>
      </c>
      <c r="N24">
        <v>22</v>
      </c>
      <c r="O24" t="str">
        <f t="shared" si="1"/>
        <v/>
      </c>
      <c r="P24" t="str">
        <f t="shared" si="1"/>
        <v/>
      </c>
    </row>
    <row r="25" spans="2:16" x14ac:dyDescent="0.25">
      <c r="C25">
        <v>15</v>
      </c>
      <c r="D25" t="s">
        <v>784</v>
      </c>
      <c r="K25" t="s">
        <v>289</v>
      </c>
      <c r="L25" t="s">
        <v>289</v>
      </c>
      <c r="N25">
        <v>23</v>
      </c>
      <c r="O25" t="str">
        <f t="shared" si="1"/>
        <v/>
      </c>
      <c r="P25" t="str">
        <f t="shared" si="1"/>
        <v/>
      </c>
    </row>
    <row r="26" spans="2:16" x14ac:dyDescent="0.25">
      <c r="C26">
        <v>16</v>
      </c>
      <c r="D26" t="s">
        <v>780</v>
      </c>
      <c r="K26" t="s">
        <v>303</v>
      </c>
      <c r="L26" t="s">
        <v>290</v>
      </c>
      <c r="N26">
        <v>24</v>
      </c>
      <c r="O26" t="str">
        <f t="shared" si="1"/>
        <v/>
      </c>
      <c r="P26" t="str">
        <f t="shared" si="1"/>
        <v/>
      </c>
    </row>
    <row r="27" spans="2:16" x14ac:dyDescent="0.25">
      <c r="K27" t="s">
        <v>300</v>
      </c>
      <c r="L27" t="s">
        <v>284</v>
      </c>
      <c r="N27">
        <v>25</v>
      </c>
      <c r="O27" t="str">
        <f t="shared" si="1"/>
        <v/>
      </c>
      <c r="P27" t="str">
        <f t="shared" si="1"/>
        <v/>
      </c>
    </row>
    <row r="28" spans="2:16" x14ac:dyDescent="0.25">
      <c r="K28" t="s">
        <v>284</v>
      </c>
      <c r="L28" t="s">
        <v>284</v>
      </c>
      <c r="N28">
        <v>26</v>
      </c>
      <c r="O28" t="str">
        <f t="shared" si="1"/>
        <v/>
      </c>
      <c r="P28" t="str">
        <f t="shared" si="1"/>
        <v/>
      </c>
    </row>
    <row r="29" spans="2:16" x14ac:dyDescent="0.25">
      <c r="K29" t="s">
        <v>293</v>
      </c>
      <c r="L29" t="s">
        <v>288</v>
      </c>
      <c r="N29">
        <v>27</v>
      </c>
      <c r="O29" t="str">
        <f t="shared" si="1"/>
        <v/>
      </c>
      <c r="P29" t="str">
        <f t="shared" si="1"/>
        <v/>
      </c>
    </row>
    <row r="30" spans="2:16" x14ac:dyDescent="0.25">
      <c r="K30" t="s">
        <v>287</v>
      </c>
      <c r="L30" t="s">
        <v>287</v>
      </c>
      <c r="N30">
        <v>28</v>
      </c>
      <c r="O30" t="str">
        <f t="shared" si="1"/>
        <v/>
      </c>
      <c r="P30" t="str">
        <f t="shared" si="1"/>
        <v/>
      </c>
    </row>
    <row r="31" spans="2:16" x14ac:dyDescent="0.25">
      <c r="K31" t="s">
        <v>288</v>
      </c>
      <c r="L31" t="s">
        <v>288</v>
      </c>
      <c r="N31">
        <v>29</v>
      </c>
      <c r="O31" t="str">
        <f t="shared" si="1"/>
        <v/>
      </c>
      <c r="P31" t="str">
        <f t="shared" si="1"/>
        <v/>
      </c>
    </row>
    <row r="32" spans="2:16" x14ac:dyDescent="0.25">
      <c r="N32">
        <v>30</v>
      </c>
      <c r="O32" t="str">
        <f t="shared" si="1"/>
        <v/>
      </c>
      <c r="P32" t="str">
        <f t="shared" si="1"/>
        <v/>
      </c>
    </row>
    <row r="33" spans="14:16" x14ac:dyDescent="0.25">
      <c r="N33">
        <v>31</v>
      </c>
      <c r="O33" t="str">
        <f t="shared" si="1"/>
        <v/>
      </c>
      <c r="P33" t="str">
        <f t="shared" si="1"/>
        <v/>
      </c>
    </row>
    <row r="34" spans="14:16" x14ac:dyDescent="0.25">
      <c r="N34">
        <v>32</v>
      </c>
      <c r="O34" t="str">
        <f t="shared" si="1"/>
        <v/>
      </c>
      <c r="P34" t="str">
        <f t="shared" si="1"/>
        <v/>
      </c>
    </row>
    <row r="35" spans="14:16" x14ac:dyDescent="0.25">
      <c r="N35">
        <v>33</v>
      </c>
      <c r="O35" t="str">
        <f t="shared" si="1"/>
        <v/>
      </c>
      <c r="P35" t="str">
        <f t="shared" si="1"/>
        <v/>
      </c>
    </row>
    <row r="36" spans="14:16" x14ac:dyDescent="0.25">
      <c r="N36">
        <v>34</v>
      </c>
      <c r="O36" t="str">
        <f t="shared" si="1"/>
        <v/>
      </c>
      <c r="P36" t="str">
        <f t="shared" si="1"/>
        <v/>
      </c>
    </row>
    <row r="37" spans="14:16" x14ac:dyDescent="0.25">
      <c r="N37">
        <v>35</v>
      </c>
      <c r="O37" t="str">
        <f t="shared" si="1"/>
        <v/>
      </c>
      <c r="P37" t="str">
        <f t="shared" si="1"/>
        <v/>
      </c>
    </row>
    <row r="38" spans="14:16" x14ac:dyDescent="0.25">
      <c r="N38">
        <v>36</v>
      </c>
      <c r="O38" t="str">
        <f t="shared" si="1"/>
        <v/>
      </c>
      <c r="P38" t="str">
        <f t="shared" si="1"/>
        <v/>
      </c>
    </row>
    <row r="39" spans="14:16" x14ac:dyDescent="0.25">
      <c r="N39">
        <v>37</v>
      </c>
      <c r="O39" t="str">
        <f t="shared" si="1"/>
        <v/>
      </c>
      <c r="P39" t="str">
        <f t="shared" si="1"/>
        <v/>
      </c>
    </row>
    <row r="40" spans="14:16" x14ac:dyDescent="0.25">
      <c r="N40">
        <v>38</v>
      </c>
      <c r="O40" t="str">
        <f t="shared" si="1"/>
        <v/>
      </c>
      <c r="P40" t="str">
        <f t="shared" si="1"/>
        <v/>
      </c>
    </row>
    <row r="41" spans="14:16" x14ac:dyDescent="0.25">
      <c r="N41">
        <v>39</v>
      </c>
      <c r="O41" t="str">
        <f t="shared" si="1"/>
        <v/>
      </c>
      <c r="P41" t="str">
        <f t="shared" si="1"/>
        <v/>
      </c>
    </row>
    <row r="42" spans="14:16" x14ac:dyDescent="0.25">
      <c r="N42">
        <v>40</v>
      </c>
      <c r="O42" t="str">
        <f t="shared" si="1"/>
        <v/>
      </c>
      <c r="P42" t="str">
        <f t="shared" si="1"/>
        <v/>
      </c>
    </row>
    <row r="43" spans="14:16" x14ac:dyDescent="0.25">
      <c r="N43">
        <v>41</v>
      </c>
      <c r="O43" t="str">
        <f t="shared" ref="O43:P62" si="2">IF(ISNA(VLOOKUP($N43,SystemNames,O$1,FALSE)),"",VLOOKUP($N43,SystemNames,O$1,FALSE))</f>
        <v/>
      </c>
      <c r="P43" t="str">
        <f t="shared" si="2"/>
        <v/>
      </c>
    </row>
    <row r="44" spans="14:16" x14ac:dyDescent="0.25">
      <c r="N44">
        <v>42</v>
      </c>
      <c r="O44" t="str">
        <f t="shared" si="2"/>
        <v/>
      </c>
      <c r="P44" t="str">
        <f t="shared" si="2"/>
        <v/>
      </c>
    </row>
    <row r="45" spans="14:16" x14ac:dyDescent="0.25">
      <c r="N45">
        <v>43</v>
      </c>
      <c r="O45" t="str">
        <f t="shared" si="2"/>
        <v/>
      </c>
      <c r="P45" t="str">
        <f t="shared" si="2"/>
        <v/>
      </c>
    </row>
    <row r="46" spans="14:16" x14ac:dyDescent="0.25">
      <c r="N46">
        <v>44</v>
      </c>
      <c r="O46" t="str">
        <f t="shared" si="2"/>
        <v/>
      </c>
      <c r="P46" t="str">
        <f t="shared" si="2"/>
        <v/>
      </c>
    </row>
    <row r="47" spans="14:16" x14ac:dyDescent="0.25">
      <c r="N47">
        <v>45</v>
      </c>
      <c r="O47" t="str">
        <f t="shared" si="2"/>
        <v/>
      </c>
      <c r="P47" t="str">
        <f t="shared" si="2"/>
        <v/>
      </c>
    </row>
    <row r="48" spans="14:16" x14ac:dyDescent="0.25">
      <c r="N48">
        <v>46</v>
      </c>
      <c r="O48" t="str">
        <f t="shared" si="2"/>
        <v/>
      </c>
      <c r="P48" t="str">
        <f t="shared" si="2"/>
        <v/>
      </c>
    </row>
    <row r="49" spans="14:16" x14ac:dyDescent="0.25">
      <c r="N49">
        <v>47</v>
      </c>
      <c r="O49" t="str">
        <f t="shared" si="2"/>
        <v/>
      </c>
      <c r="P49" t="str">
        <f t="shared" si="2"/>
        <v/>
      </c>
    </row>
    <row r="50" spans="14:16" x14ac:dyDescent="0.25">
      <c r="N50">
        <v>48</v>
      </c>
      <c r="O50" t="str">
        <f t="shared" si="2"/>
        <v/>
      </c>
      <c r="P50" t="str">
        <f t="shared" si="2"/>
        <v/>
      </c>
    </row>
    <row r="51" spans="14:16" x14ac:dyDescent="0.25">
      <c r="N51">
        <v>49</v>
      </c>
      <c r="O51" t="str">
        <f t="shared" si="2"/>
        <v/>
      </c>
      <c r="P51" t="str">
        <f t="shared" si="2"/>
        <v/>
      </c>
    </row>
    <row r="52" spans="14:16" x14ac:dyDescent="0.25">
      <c r="N52">
        <v>50</v>
      </c>
      <c r="O52" t="str">
        <f t="shared" si="2"/>
        <v/>
      </c>
      <c r="P52" t="str">
        <f t="shared" si="2"/>
        <v/>
      </c>
    </row>
    <row r="53" spans="14:16" x14ac:dyDescent="0.25">
      <c r="N53">
        <v>51</v>
      </c>
      <c r="O53" t="str">
        <f t="shared" si="2"/>
        <v/>
      </c>
      <c r="P53" t="str">
        <f t="shared" si="2"/>
        <v/>
      </c>
    </row>
    <row r="54" spans="14:16" x14ac:dyDescent="0.25">
      <c r="N54">
        <v>52</v>
      </c>
      <c r="O54" t="str">
        <f t="shared" si="2"/>
        <v/>
      </c>
      <c r="P54" t="str">
        <f t="shared" si="2"/>
        <v/>
      </c>
    </row>
    <row r="55" spans="14:16" x14ac:dyDescent="0.25">
      <c r="N55">
        <v>53</v>
      </c>
      <c r="O55" t="str">
        <f t="shared" si="2"/>
        <v/>
      </c>
      <c r="P55" t="str">
        <f t="shared" si="2"/>
        <v/>
      </c>
    </row>
    <row r="56" spans="14:16" x14ac:dyDescent="0.25">
      <c r="N56">
        <v>54</v>
      </c>
      <c r="O56" t="str">
        <f t="shared" si="2"/>
        <v/>
      </c>
      <c r="P56" t="str">
        <f t="shared" si="2"/>
        <v/>
      </c>
    </row>
    <row r="57" spans="14:16" x14ac:dyDescent="0.25">
      <c r="N57">
        <v>55</v>
      </c>
      <c r="O57" t="str">
        <f t="shared" si="2"/>
        <v/>
      </c>
      <c r="P57" t="str">
        <f t="shared" si="2"/>
        <v/>
      </c>
    </row>
    <row r="58" spans="14:16" x14ac:dyDescent="0.25">
      <c r="N58">
        <v>56</v>
      </c>
      <c r="O58" t="str">
        <f t="shared" si="2"/>
        <v/>
      </c>
      <c r="P58" t="str">
        <f t="shared" si="2"/>
        <v/>
      </c>
    </row>
    <row r="59" spans="14:16" x14ac:dyDescent="0.25">
      <c r="N59">
        <v>57</v>
      </c>
      <c r="O59" t="str">
        <f t="shared" si="2"/>
        <v/>
      </c>
      <c r="P59" t="str">
        <f t="shared" si="2"/>
        <v/>
      </c>
    </row>
    <row r="60" spans="14:16" x14ac:dyDescent="0.25">
      <c r="N60">
        <v>58</v>
      </c>
      <c r="O60" t="str">
        <f t="shared" si="2"/>
        <v/>
      </c>
      <c r="P60" t="str">
        <f t="shared" si="2"/>
        <v/>
      </c>
    </row>
    <row r="61" spans="14:16" x14ac:dyDescent="0.25">
      <c r="N61">
        <v>59</v>
      </c>
      <c r="O61" t="str">
        <f t="shared" si="2"/>
        <v/>
      </c>
      <c r="P61" t="str">
        <f t="shared" si="2"/>
        <v/>
      </c>
    </row>
    <row r="62" spans="14:16" x14ac:dyDescent="0.25">
      <c r="N62">
        <v>60</v>
      </c>
      <c r="O62" t="str">
        <f t="shared" si="2"/>
        <v/>
      </c>
      <c r="P62" t="str">
        <f t="shared" si="2"/>
        <v/>
      </c>
    </row>
    <row r="63" spans="14:16" x14ac:dyDescent="0.25">
      <c r="N63">
        <v>61</v>
      </c>
      <c r="O63" t="str">
        <f t="shared" ref="O63:P82" si="3">IF(ISNA(VLOOKUP($N63,SystemNames,O$1,FALSE)),"",VLOOKUP($N63,SystemNames,O$1,FALSE))</f>
        <v/>
      </c>
      <c r="P63" t="str">
        <f t="shared" si="3"/>
        <v/>
      </c>
    </row>
    <row r="64" spans="14:16" x14ac:dyDescent="0.25">
      <c r="N64">
        <v>62</v>
      </c>
      <c r="O64" t="str">
        <f t="shared" si="3"/>
        <v/>
      </c>
      <c r="P64" t="str">
        <f t="shared" si="3"/>
        <v/>
      </c>
    </row>
    <row r="65" spans="14:16" x14ac:dyDescent="0.25">
      <c r="N65">
        <v>63</v>
      </c>
      <c r="O65" t="str">
        <f t="shared" si="3"/>
        <v/>
      </c>
      <c r="P65" t="str">
        <f t="shared" si="3"/>
        <v/>
      </c>
    </row>
    <row r="66" spans="14:16" x14ac:dyDescent="0.25">
      <c r="N66">
        <v>64</v>
      </c>
      <c r="O66" t="str">
        <f t="shared" si="3"/>
        <v/>
      </c>
      <c r="P66" t="str">
        <f t="shared" si="3"/>
        <v/>
      </c>
    </row>
    <row r="67" spans="14:16" x14ac:dyDescent="0.25">
      <c r="N67">
        <v>65</v>
      </c>
      <c r="O67" t="str">
        <f t="shared" si="3"/>
        <v/>
      </c>
      <c r="P67" t="str">
        <f t="shared" si="3"/>
        <v/>
      </c>
    </row>
    <row r="68" spans="14:16" x14ac:dyDescent="0.25">
      <c r="N68">
        <v>66</v>
      </c>
      <c r="O68" t="str">
        <f t="shared" si="3"/>
        <v/>
      </c>
      <c r="P68" t="str">
        <f t="shared" si="3"/>
        <v/>
      </c>
    </row>
    <row r="69" spans="14:16" x14ac:dyDescent="0.25">
      <c r="N69">
        <v>67</v>
      </c>
      <c r="O69" t="str">
        <f t="shared" si="3"/>
        <v/>
      </c>
      <c r="P69" t="str">
        <f t="shared" si="3"/>
        <v/>
      </c>
    </row>
    <row r="70" spans="14:16" x14ac:dyDescent="0.25">
      <c r="N70">
        <v>68</v>
      </c>
      <c r="O70" t="str">
        <f t="shared" si="3"/>
        <v/>
      </c>
      <c r="P70" t="str">
        <f t="shared" si="3"/>
        <v/>
      </c>
    </row>
    <row r="71" spans="14:16" x14ac:dyDescent="0.25">
      <c r="N71">
        <v>69</v>
      </c>
      <c r="O71" t="str">
        <f t="shared" si="3"/>
        <v/>
      </c>
      <c r="P71" t="str">
        <f t="shared" si="3"/>
        <v/>
      </c>
    </row>
    <row r="72" spans="14:16" x14ac:dyDescent="0.25">
      <c r="N72">
        <v>70</v>
      </c>
      <c r="O72" t="str">
        <f t="shared" si="3"/>
        <v/>
      </c>
      <c r="P72" t="str">
        <f t="shared" si="3"/>
        <v/>
      </c>
    </row>
    <row r="73" spans="14:16" x14ac:dyDescent="0.25">
      <c r="N73">
        <v>71</v>
      </c>
      <c r="O73" t="str">
        <f t="shared" si="3"/>
        <v/>
      </c>
      <c r="P73" t="str">
        <f t="shared" si="3"/>
        <v/>
      </c>
    </row>
    <row r="74" spans="14:16" x14ac:dyDescent="0.25">
      <c r="N74">
        <v>72</v>
      </c>
      <c r="O74" t="str">
        <f t="shared" si="3"/>
        <v/>
      </c>
      <c r="P74" t="str">
        <f t="shared" si="3"/>
        <v/>
      </c>
    </row>
    <row r="75" spans="14:16" x14ac:dyDescent="0.25">
      <c r="N75">
        <v>73</v>
      </c>
      <c r="O75" t="str">
        <f t="shared" si="3"/>
        <v/>
      </c>
      <c r="P75" t="str">
        <f t="shared" si="3"/>
        <v/>
      </c>
    </row>
    <row r="76" spans="14:16" x14ac:dyDescent="0.25">
      <c r="N76">
        <v>74</v>
      </c>
      <c r="O76" t="str">
        <f t="shared" si="3"/>
        <v/>
      </c>
      <c r="P76" t="str">
        <f t="shared" si="3"/>
        <v/>
      </c>
    </row>
    <row r="77" spans="14:16" x14ac:dyDescent="0.25">
      <c r="N77">
        <v>75</v>
      </c>
      <c r="O77" t="str">
        <f t="shared" si="3"/>
        <v/>
      </c>
      <c r="P77" t="str">
        <f t="shared" si="3"/>
        <v/>
      </c>
    </row>
    <row r="78" spans="14:16" x14ac:dyDescent="0.25">
      <c r="N78">
        <v>76</v>
      </c>
      <c r="O78" t="str">
        <f t="shared" si="3"/>
        <v/>
      </c>
      <c r="P78" t="str">
        <f t="shared" si="3"/>
        <v/>
      </c>
    </row>
    <row r="79" spans="14:16" x14ac:dyDescent="0.25">
      <c r="N79">
        <v>77</v>
      </c>
      <c r="O79" t="str">
        <f t="shared" si="3"/>
        <v/>
      </c>
      <c r="P79" t="str">
        <f t="shared" si="3"/>
        <v/>
      </c>
    </row>
    <row r="80" spans="14:16" x14ac:dyDescent="0.25">
      <c r="N80">
        <v>78</v>
      </c>
      <c r="O80" t="str">
        <f t="shared" si="3"/>
        <v/>
      </c>
      <c r="P80" t="str">
        <f t="shared" si="3"/>
        <v/>
      </c>
    </row>
    <row r="81" spans="14:16" x14ac:dyDescent="0.25">
      <c r="N81">
        <v>79</v>
      </c>
      <c r="O81" t="str">
        <f t="shared" si="3"/>
        <v/>
      </c>
      <c r="P81" t="str">
        <f t="shared" si="3"/>
        <v/>
      </c>
    </row>
    <row r="82" spans="14:16" x14ac:dyDescent="0.25">
      <c r="N82">
        <v>80</v>
      </c>
      <c r="O82" t="str">
        <f t="shared" si="3"/>
        <v/>
      </c>
      <c r="P82" t="str">
        <f t="shared" si="3"/>
        <v/>
      </c>
    </row>
    <row r="83" spans="14:16" x14ac:dyDescent="0.25">
      <c r="N83">
        <v>81</v>
      </c>
      <c r="O83" t="str">
        <f t="shared" ref="O83:P102" si="4">IF(ISNA(VLOOKUP($N83,SystemNames,O$1,FALSE)),"",VLOOKUP($N83,SystemNames,O$1,FALSE))</f>
        <v/>
      </c>
      <c r="P83" t="str">
        <f t="shared" si="4"/>
        <v/>
      </c>
    </row>
    <row r="84" spans="14:16" x14ac:dyDescent="0.25">
      <c r="N84">
        <v>82</v>
      </c>
      <c r="O84" t="str">
        <f t="shared" si="4"/>
        <v/>
      </c>
      <c r="P84" t="str">
        <f t="shared" si="4"/>
        <v/>
      </c>
    </row>
    <row r="85" spans="14:16" x14ac:dyDescent="0.25">
      <c r="N85">
        <v>83</v>
      </c>
      <c r="O85" t="str">
        <f t="shared" si="4"/>
        <v/>
      </c>
      <c r="P85" t="str">
        <f t="shared" si="4"/>
        <v/>
      </c>
    </row>
    <row r="86" spans="14:16" x14ac:dyDescent="0.25">
      <c r="N86">
        <v>84</v>
      </c>
      <c r="O86" t="str">
        <f t="shared" si="4"/>
        <v/>
      </c>
      <c r="P86" t="str">
        <f t="shared" si="4"/>
        <v/>
      </c>
    </row>
    <row r="87" spans="14:16" x14ac:dyDescent="0.25">
      <c r="N87">
        <v>85</v>
      </c>
      <c r="O87" t="str">
        <f t="shared" si="4"/>
        <v/>
      </c>
      <c r="P87" t="str">
        <f t="shared" si="4"/>
        <v/>
      </c>
    </row>
    <row r="88" spans="14:16" x14ac:dyDescent="0.25">
      <c r="N88">
        <v>86</v>
      </c>
      <c r="O88" t="str">
        <f t="shared" si="4"/>
        <v/>
      </c>
      <c r="P88" t="str">
        <f t="shared" si="4"/>
        <v/>
      </c>
    </row>
    <row r="89" spans="14:16" x14ac:dyDescent="0.25">
      <c r="N89">
        <v>87</v>
      </c>
      <c r="O89" t="str">
        <f t="shared" si="4"/>
        <v/>
      </c>
      <c r="P89" t="str">
        <f t="shared" si="4"/>
        <v/>
      </c>
    </row>
    <row r="90" spans="14:16" x14ac:dyDescent="0.25">
      <c r="N90">
        <v>88</v>
      </c>
      <c r="O90" t="str">
        <f t="shared" si="4"/>
        <v/>
      </c>
      <c r="P90" t="str">
        <f t="shared" si="4"/>
        <v/>
      </c>
    </row>
    <row r="91" spans="14:16" x14ac:dyDescent="0.25">
      <c r="N91">
        <v>89</v>
      </c>
      <c r="O91" t="str">
        <f t="shared" si="4"/>
        <v/>
      </c>
      <c r="P91" t="str">
        <f t="shared" si="4"/>
        <v/>
      </c>
    </row>
    <row r="92" spans="14:16" x14ac:dyDescent="0.25">
      <c r="N92">
        <v>90</v>
      </c>
      <c r="O92" t="str">
        <f t="shared" si="4"/>
        <v/>
      </c>
      <c r="P92" t="str">
        <f t="shared" si="4"/>
        <v/>
      </c>
    </row>
    <row r="93" spans="14:16" x14ac:dyDescent="0.25">
      <c r="N93">
        <v>91</v>
      </c>
      <c r="O93" t="str">
        <f t="shared" si="4"/>
        <v/>
      </c>
      <c r="P93" t="str">
        <f t="shared" si="4"/>
        <v/>
      </c>
    </row>
    <row r="94" spans="14:16" x14ac:dyDescent="0.25">
      <c r="N94">
        <v>92</v>
      </c>
      <c r="O94" t="str">
        <f t="shared" si="4"/>
        <v/>
      </c>
      <c r="P94" t="str">
        <f t="shared" si="4"/>
        <v/>
      </c>
    </row>
    <row r="95" spans="14:16" x14ac:dyDescent="0.25">
      <c r="N95">
        <v>93</v>
      </c>
      <c r="O95" t="str">
        <f t="shared" si="4"/>
        <v/>
      </c>
      <c r="P95" t="str">
        <f t="shared" si="4"/>
        <v/>
      </c>
    </row>
    <row r="96" spans="14:16" x14ac:dyDescent="0.25">
      <c r="N96">
        <v>94</v>
      </c>
      <c r="O96" t="str">
        <f t="shared" si="4"/>
        <v/>
      </c>
      <c r="P96" t="str">
        <f t="shared" si="4"/>
        <v/>
      </c>
    </row>
    <row r="97" spans="14:16" x14ac:dyDescent="0.25">
      <c r="N97">
        <v>95</v>
      </c>
      <c r="O97" t="str">
        <f t="shared" si="4"/>
        <v/>
      </c>
      <c r="P97" t="str">
        <f t="shared" si="4"/>
        <v/>
      </c>
    </row>
    <row r="98" spans="14:16" x14ac:dyDescent="0.25">
      <c r="N98">
        <v>96</v>
      </c>
      <c r="O98" t="str">
        <f t="shared" si="4"/>
        <v/>
      </c>
      <c r="P98" t="str">
        <f t="shared" si="4"/>
        <v/>
      </c>
    </row>
    <row r="99" spans="14:16" x14ac:dyDescent="0.25">
      <c r="N99">
        <v>97</v>
      </c>
      <c r="O99" t="str">
        <f t="shared" si="4"/>
        <v/>
      </c>
      <c r="P99" t="str">
        <f t="shared" si="4"/>
        <v/>
      </c>
    </row>
    <row r="100" spans="14:16" x14ac:dyDescent="0.25">
      <c r="N100">
        <v>98</v>
      </c>
      <c r="O100" t="str">
        <f t="shared" si="4"/>
        <v/>
      </c>
      <c r="P100" t="str">
        <f t="shared" si="4"/>
        <v/>
      </c>
    </row>
    <row r="101" spans="14:16" x14ac:dyDescent="0.25">
      <c r="N101">
        <v>99</v>
      </c>
      <c r="O101" t="str">
        <f t="shared" si="4"/>
        <v/>
      </c>
      <c r="P101" t="str">
        <f t="shared" si="4"/>
        <v/>
      </c>
    </row>
    <row r="102" spans="14:16" x14ac:dyDescent="0.25">
      <c r="N102">
        <v>100</v>
      </c>
      <c r="O102" t="str">
        <f t="shared" si="4"/>
        <v/>
      </c>
      <c r="P102" t="str">
        <f t="shared" si="4"/>
        <v/>
      </c>
    </row>
    <row r="103" spans="14:16" x14ac:dyDescent="0.25">
      <c r="N103">
        <v>101</v>
      </c>
      <c r="O103" t="str">
        <f t="shared" ref="O103:P122" si="5">IF(ISNA(VLOOKUP($N103,SystemNames,O$1,FALSE)),"",VLOOKUP($N103,SystemNames,O$1,FALSE))</f>
        <v/>
      </c>
      <c r="P103" t="str">
        <f t="shared" si="5"/>
        <v/>
      </c>
    </row>
    <row r="104" spans="14:16" x14ac:dyDescent="0.25">
      <c r="N104">
        <v>102</v>
      </c>
      <c r="O104" t="str">
        <f t="shared" si="5"/>
        <v/>
      </c>
      <c r="P104" t="str">
        <f t="shared" si="5"/>
        <v/>
      </c>
    </row>
    <row r="105" spans="14:16" x14ac:dyDescent="0.25">
      <c r="N105">
        <v>103</v>
      </c>
      <c r="O105" t="str">
        <f t="shared" si="5"/>
        <v/>
      </c>
      <c r="P105" t="str">
        <f t="shared" si="5"/>
        <v/>
      </c>
    </row>
    <row r="106" spans="14:16" x14ac:dyDescent="0.25">
      <c r="N106">
        <v>104</v>
      </c>
      <c r="O106" t="str">
        <f t="shared" si="5"/>
        <v/>
      </c>
      <c r="P106" t="str">
        <f t="shared" si="5"/>
        <v/>
      </c>
    </row>
    <row r="107" spans="14:16" x14ac:dyDescent="0.25">
      <c r="N107">
        <v>105</v>
      </c>
      <c r="O107" t="str">
        <f t="shared" si="5"/>
        <v/>
      </c>
      <c r="P107" t="str">
        <f t="shared" si="5"/>
        <v/>
      </c>
    </row>
    <row r="108" spans="14:16" x14ac:dyDescent="0.25">
      <c r="N108">
        <v>106</v>
      </c>
      <c r="O108" t="str">
        <f t="shared" si="5"/>
        <v/>
      </c>
      <c r="P108" t="str">
        <f t="shared" si="5"/>
        <v/>
      </c>
    </row>
    <row r="109" spans="14:16" x14ac:dyDescent="0.25">
      <c r="N109">
        <v>107</v>
      </c>
      <c r="O109" t="str">
        <f t="shared" si="5"/>
        <v/>
      </c>
      <c r="P109" t="str">
        <f t="shared" si="5"/>
        <v/>
      </c>
    </row>
    <row r="110" spans="14:16" x14ac:dyDescent="0.25">
      <c r="N110">
        <v>108</v>
      </c>
      <c r="O110" t="str">
        <f t="shared" si="5"/>
        <v/>
      </c>
      <c r="P110" t="str">
        <f t="shared" si="5"/>
        <v/>
      </c>
    </row>
    <row r="111" spans="14:16" x14ac:dyDescent="0.25">
      <c r="N111">
        <v>109</v>
      </c>
      <c r="O111" t="str">
        <f t="shared" si="5"/>
        <v/>
      </c>
      <c r="P111" t="str">
        <f t="shared" si="5"/>
        <v/>
      </c>
    </row>
    <row r="112" spans="14:16" x14ac:dyDescent="0.25">
      <c r="N112">
        <v>110</v>
      </c>
      <c r="O112" t="str">
        <f t="shared" si="5"/>
        <v/>
      </c>
      <c r="P112" t="str">
        <f t="shared" si="5"/>
        <v/>
      </c>
    </row>
    <row r="113" spans="14:16" x14ac:dyDescent="0.25">
      <c r="N113">
        <v>111</v>
      </c>
      <c r="O113" t="str">
        <f t="shared" si="5"/>
        <v/>
      </c>
      <c r="P113" t="str">
        <f t="shared" si="5"/>
        <v/>
      </c>
    </row>
    <row r="114" spans="14:16" x14ac:dyDescent="0.25">
      <c r="N114">
        <v>112</v>
      </c>
      <c r="O114" t="str">
        <f t="shared" si="5"/>
        <v/>
      </c>
      <c r="P114" t="str">
        <f t="shared" si="5"/>
        <v/>
      </c>
    </row>
    <row r="115" spans="14:16" x14ac:dyDescent="0.25">
      <c r="N115">
        <v>113</v>
      </c>
      <c r="O115" t="str">
        <f t="shared" si="5"/>
        <v/>
      </c>
      <c r="P115" t="str">
        <f t="shared" si="5"/>
        <v/>
      </c>
    </row>
    <row r="116" spans="14:16" x14ac:dyDescent="0.25">
      <c r="N116">
        <v>114</v>
      </c>
      <c r="O116" t="str">
        <f t="shared" si="5"/>
        <v/>
      </c>
      <c r="P116" t="str">
        <f t="shared" si="5"/>
        <v/>
      </c>
    </row>
    <row r="117" spans="14:16" x14ac:dyDescent="0.25">
      <c r="N117">
        <v>115</v>
      </c>
      <c r="O117" t="str">
        <f t="shared" si="5"/>
        <v/>
      </c>
      <c r="P117" t="str">
        <f t="shared" si="5"/>
        <v/>
      </c>
    </row>
    <row r="118" spans="14:16" x14ac:dyDescent="0.25">
      <c r="N118">
        <v>116</v>
      </c>
      <c r="O118" t="str">
        <f t="shared" si="5"/>
        <v/>
      </c>
      <c r="P118" t="str">
        <f t="shared" si="5"/>
        <v/>
      </c>
    </row>
    <row r="119" spans="14:16" x14ac:dyDescent="0.25">
      <c r="N119">
        <v>117</v>
      </c>
      <c r="O119" t="str">
        <f t="shared" si="5"/>
        <v/>
      </c>
      <c r="P119" t="str">
        <f t="shared" si="5"/>
        <v/>
      </c>
    </row>
    <row r="120" spans="14:16" x14ac:dyDescent="0.25">
      <c r="N120">
        <v>118</v>
      </c>
      <c r="O120" t="str">
        <f t="shared" si="5"/>
        <v/>
      </c>
      <c r="P120" t="str">
        <f t="shared" si="5"/>
        <v/>
      </c>
    </row>
    <row r="121" spans="14:16" x14ac:dyDescent="0.25">
      <c r="N121">
        <v>119</v>
      </c>
      <c r="O121" t="str">
        <f t="shared" si="5"/>
        <v/>
      </c>
      <c r="P121" t="str">
        <f t="shared" si="5"/>
        <v/>
      </c>
    </row>
    <row r="122" spans="14:16" x14ac:dyDescent="0.25">
      <c r="N122">
        <v>120</v>
      </c>
      <c r="O122" t="str">
        <f t="shared" si="5"/>
        <v/>
      </c>
      <c r="P122" t="str">
        <f t="shared" si="5"/>
        <v/>
      </c>
    </row>
    <row r="123" spans="14:16" x14ac:dyDescent="0.25">
      <c r="N123">
        <v>121</v>
      </c>
      <c r="O123" t="str">
        <f t="shared" ref="O123:P142" si="6">IF(ISNA(VLOOKUP($N123,SystemNames,O$1,FALSE)),"",VLOOKUP($N123,SystemNames,O$1,FALSE))</f>
        <v/>
      </c>
      <c r="P123" t="str">
        <f t="shared" si="6"/>
        <v/>
      </c>
    </row>
    <row r="124" spans="14:16" x14ac:dyDescent="0.25">
      <c r="N124">
        <v>122</v>
      </c>
      <c r="O124" t="str">
        <f t="shared" si="6"/>
        <v/>
      </c>
      <c r="P124" t="str">
        <f t="shared" si="6"/>
        <v/>
      </c>
    </row>
    <row r="125" spans="14:16" x14ac:dyDescent="0.25">
      <c r="N125">
        <v>123</v>
      </c>
      <c r="O125" t="str">
        <f t="shared" si="6"/>
        <v/>
      </c>
      <c r="P125" t="str">
        <f t="shared" si="6"/>
        <v/>
      </c>
    </row>
    <row r="126" spans="14:16" x14ac:dyDescent="0.25">
      <c r="N126">
        <v>124</v>
      </c>
      <c r="O126" t="str">
        <f t="shared" si="6"/>
        <v/>
      </c>
      <c r="P126" t="str">
        <f t="shared" si="6"/>
        <v/>
      </c>
    </row>
    <row r="127" spans="14:16" x14ac:dyDescent="0.25">
      <c r="N127">
        <v>125</v>
      </c>
      <c r="O127" t="str">
        <f t="shared" si="6"/>
        <v/>
      </c>
      <c r="P127" t="str">
        <f t="shared" si="6"/>
        <v/>
      </c>
    </row>
    <row r="128" spans="14:16" x14ac:dyDescent="0.25">
      <c r="N128">
        <v>126</v>
      </c>
      <c r="O128" t="str">
        <f t="shared" si="6"/>
        <v/>
      </c>
      <c r="P128" t="str">
        <f t="shared" si="6"/>
        <v/>
      </c>
    </row>
    <row r="129" spans="14:16" x14ac:dyDescent="0.25">
      <c r="N129">
        <v>127</v>
      </c>
      <c r="O129" t="str">
        <f t="shared" si="6"/>
        <v/>
      </c>
      <c r="P129" t="str">
        <f t="shared" si="6"/>
        <v/>
      </c>
    </row>
    <row r="130" spans="14:16" x14ac:dyDescent="0.25">
      <c r="N130">
        <v>128</v>
      </c>
      <c r="O130" t="str">
        <f t="shared" si="6"/>
        <v/>
      </c>
      <c r="P130" t="str">
        <f t="shared" si="6"/>
        <v/>
      </c>
    </row>
    <row r="131" spans="14:16" x14ac:dyDescent="0.25">
      <c r="N131">
        <v>129</v>
      </c>
      <c r="O131" t="str">
        <f t="shared" si="6"/>
        <v/>
      </c>
      <c r="P131" t="str">
        <f t="shared" si="6"/>
        <v/>
      </c>
    </row>
    <row r="132" spans="14:16" x14ac:dyDescent="0.25">
      <c r="N132">
        <v>130</v>
      </c>
      <c r="O132" t="str">
        <f t="shared" si="6"/>
        <v/>
      </c>
      <c r="P132" t="str">
        <f t="shared" si="6"/>
        <v/>
      </c>
    </row>
    <row r="133" spans="14:16" x14ac:dyDescent="0.25">
      <c r="N133">
        <v>131</v>
      </c>
      <c r="O133" t="str">
        <f t="shared" si="6"/>
        <v/>
      </c>
      <c r="P133" t="str">
        <f t="shared" si="6"/>
        <v/>
      </c>
    </row>
    <row r="134" spans="14:16" x14ac:dyDescent="0.25">
      <c r="N134">
        <v>132</v>
      </c>
      <c r="O134" t="str">
        <f t="shared" si="6"/>
        <v/>
      </c>
      <c r="P134" t="str">
        <f t="shared" si="6"/>
        <v/>
      </c>
    </row>
    <row r="135" spans="14:16" x14ac:dyDescent="0.25">
      <c r="N135">
        <v>133</v>
      </c>
      <c r="O135" t="str">
        <f t="shared" si="6"/>
        <v/>
      </c>
      <c r="P135" t="str">
        <f t="shared" si="6"/>
        <v/>
      </c>
    </row>
    <row r="136" spans="14:16" x14ac:dyDescent="0.25">
      <c r="N136">
        <v>134</v>
      </c>
      <c r="O136" t="str">
        <f t="shared" si="6"/>
        <v/>
      </c>
      <c r="P136" t="str">
        <f t="shared" si="6"/>
        <v/>
      </c>
    </row>
    <row r="137" spans="14:16" x14ac:dyDescent="0.25">
      <c r="N137">
        <v>135</v>
      </c>
      <c r="O137" t="str">
        <f t="shared" si="6"/>
        <v/>
      </c>
      <c r="P137" t="str">
        <f t="shared" si="6"/>
        <v/>
      </c>
    </row>
    <row r="138" spans="14:16" x14ac:dyDescent="0.25">
      <c r="N138">
        <v>136</v>
      </c>
      <c r="O138" t="str">
        <f t="shared" si="6"/>
        <v/>
      </c>
      <c r="P138" t="str">
        <f t="shared" si="6"/>
        <v/>
      </c>
    </row>
    <row r="139" spans="14:16" x14ac:dyDescent="0.25">
      <c r="N139">
        <v>137</v>
      </c>
      <c r="O139" t="str">
        <f t="shared" si="6"/>
        <v/>
      </c>
      <c r="P139" t="str">
        <f t="shared" si="6"/>
        <v/>
      </c>
    </row>
    <row r="140" spans="14:16" x14ac:dyDescent="0.25">
      <c r="N140">
        <v>138</v>
      </c>
      <c r="O140" t="str">
        <f t="shared" si="6"/>
        <v/>
      </c>
      <c r="P140" t="str">
        <f t="shared" si="6"/>
        <v/>
      </c>
    </row>
    <row r="141" spans="14:16" x14ac:dyDescent="0.25">
      <c r="N141">
        <v>139</v>
      </c>
      <c r="O141" t="str">
        <f t="shared" si="6"/>
        <v/>
      </c>
      <c r="P141" t="str">
        <f t="shared" si="6"/>
        <v/>
      </c>
    </row>
    <row r="142" spans="14:16" x14ac:dyDescent="0.25">
      <c r="N142">
        <v>140</v>
      </c>
      <c r="O142" t="str">
        <f t="shared" si="6"/>
        <v/>
      </c>
      <c r="P142" t="str">
        <f t="shared" si="6"/>
        <v/>
      </c>
    </row>
    <row r="143" spans="14:16" x14ac:dyDescent="0.25">
      <c r="N143">
        <v>141</v>
      </c>
      <c r="O143" t="str">
        <f t="shared" ref="O143:P162" si="7">IF(ISNA(VLOOKUP($N143,SystemNames,O$1,FALSE)),"",VLOOKUP($N143,SystemNames,O$1,FALSE))</f>
        <v/>
      </c>
      <c r="P143" t="str">
        <f t="shared" si="7"/>
        <v/>
      </c>
    </row>
    <row r="144" spans="14:16" x14ac:dyDescent="0.25">
      <c r="N144">
        <v>142</v>
      </c>
      <c r="O144" t="str">
        <f t="shared" si="7"/>
        <v/>
      </c>
      <c r="P144" t="str">
        <f t="shared" si="7"/>
        <v/>
      </c>
    </row>
    <row r="145" spans="14:16" x14ac:dyDescent="0.25">
      <c r="N145">
        <v>143</v>
      </c>
      <c r="O145" t="str">
        <f t="shared" si="7"/>
        <v/>
      </c>
      <c r="P145" t="str">
        <f t="shared" si="7"/>
        <v/>
      </c>
    </row>
    <row r="146" spans="14:16" x14ac:dyDescent="0.25">
      <c r="N146">
        <v>144</v>
      </c>
      <c r="O146" t="str">
        <f t="shared" si="7"/>
        <v/>
      </c>
      <c r="P146" t="str">
        <f t="shared" si="7"/>
        <v/>
      </c>
    </row>
    <row r="147" spans="14:16" x14ac:dyDescent="0.25">
      <c r="N147">
        <v>145</v>
      </c>
      <c r="O147" t="str">
        <f t="shared" si="7"/>
        <v/>
      </c>
      <c r="P147" t="str">
        <f t="shared" si="7"/>
        <v/>
      </c>
    </row>
    <row r="148" spans="14:16" x14ac:dyDescent="0.25">
      <c r="N148">
        <v>146</v>
      </c>
      <c r="O148" t="str">
        <f t="shared" si="7"/>
        <v/>
      </c>
      <c r="P148" t="str">
        <f t="shared" si="7"/>
        <v/>
      </c>
    </row>
    <row r="149" spans="14:16" x14ac:dyDescent="0.25">
      <c r="N149">
        <v>147</v>
      </c>
      <c r="O149" t="str">
        <f t="shared" si="7"/>
        <v/>
      </c>
      <c r="P149" t="str">
        <f t="shared" si="7"/>
        <v/>
      </c>
    </row>
    <row r="150" spans="14:16" x14ac:dyDescent="0.25">
      <c r="N150">
        <v>148</v>
      </c>
      <c r="O150" t="str">
        <f t="shared" si="7"/>
        <v/>
      </c>
      <c r="P150" t="str">
        <f t="shared" si="7"/>
        <v/>
      </c>
    </row>
    <row r="151" spans="14:16" x14ac:dyDescent="0.25">
      <c r="N151">
        <v>149</v>
      </c>
      <c r="O151" t="str">
        <f t="shared" si="7"/>
        <v/>
      </c>
      <c r="P151" t="str">
        <f t="shared" si="7"/>
        <v/>
      </c>
    </row>
    <row r="152" spans="14:16" x14ac:dyDescent="0.25">
      <c r="N152">
        <v>150</v>
      </c>
      <c r="O152" t="str">
        <f t="shared" si="7"/>
        <v/>
      </c>
      <c r="P152" t="str">
        <f t="shared" si="7"/>
        <v/>
      </c>
    </row>
    <row r="153" spans="14:16" x14ac:dyDescent="0.25">
      <c r="N153">
        <v>151</v>
      </c>
      <c r="O153" t="str">
        <f t="shared" si="7"/>
        <v/>
      </c>
      <c r="P153" t="str">
        <f t="shared" si="7"/>
        <v/>
      </c>
    </row>
    <row r="154" spans="14:16" x14ac:dyDescent="0.25">
      <c r="N154">
        <v>152</v>
      </c>
      <c r="O154" t="str">
        <f t="shared" si="7"/>
        <v/>
      </c>
      <c r="P154" t="str">
        <f t="shared" si="7"/>
        <v/>
      </c>
    </row>
    <row r="155" spans="14:16" x14ac:dyDescent="0.25">
      <c r="N155">
        <v>153</v>
      </c>
      <c r="O155" t="str">
        <f t="shared" si="7"/>
        <v/>
      </c>
      <c r="P155" t="str">
        <f t="shared" si="7"/>
        <v/>
      </c>
    </row>
    <row r="156" spans="14:16" x14ac:dyDescent="0.25">
      <c r="N156">
        <v>154</v>
      </c>
      <c r="O156" t="str">
        <f t="shared" si="7"/>
        <v/>
      </c>
      <c r="P156" t="str">
        <f t="shared" si="7"/>
        <v/>
      </c>
    </row>
    <row r="157" spans="14:16" x14ac:dyDescent="0.25">
      <c r="N157">
        <v>155</v>
      </c>
      <c r="O157" t="str">
        <f t="shared" si="7"/>
        <v/>
      </c>
      <c r="P157" t="str">
        <f t="shared" si="7"/>
        <v/>
      </c>
    </row>
    <row r="158" spans="14:16" x14ac:dyDescent="0.25">
      <c r="N158">
        <v>156</v>
      </c>
      <c r="O158" t="str">
        <f t="shared" si="7"/>
        <v/>
      </c>
      <c r="P158" t="str">
        <f t="shared" si="7"/>
        <v/>
      </c>
    </row>
    <row r="159" spans="14:16" x14ac:dyDescent="0.25">
      <c r="N159">
        <v>157</v>
      </c>
      <c r="O159" t="str">
        <f t="shared" si="7"/>
        <v/>
      </c>
      <c r="P159" t="str">
        <f t="shared" si="7"/>
        <v/>
      </c>
    </row>
    <row r="160" spans="14:16" x14ac:dyDescent="0.25">
      <c r="N160">
        <v>158</v>
      </c>
      <c r="O160" t="str">
        <f t="shared" si="7"/>
        <v/>
      </c>
      <c r="P160" t="str">
        <f t="shared" si="7"/>
        <v/>
      </c>
    </row>
    <row r="161" spans="14:16" x14ac:dyDescent="0.25">
      <c r="N161">
        <v>159</v>
      </c>
      <c r="O161" t="str">
        <f t="shared" si="7"/>
        <v/>
      </c>
      <c r="P161" t="str">
        <f t="shared" si="7"/>
        <v/>
      </c>
    </row>
    <row r="162" spans="14:16" x14ac:dyDescent="0.25">
      <c r="N162">
        <v>160</v>
      </c>
      <c r="O162" t="str">
        <f t="shared" si="7"/>
        <v/>
      </c>
      <c r="P162" t="str">
        <f t="shared" si="7"/>
        <v/>
      </c>
    </row>
    <row r="163" spans="14:16" x14ac:dyDescent="0.25">
      <c r="N163">
        <v>161</v>
      </c>
      <c r="O163" t="str">
        <f t="shared" ref="O163:P182" si="8">IF(ISNA(VLOOKUP($N163,SystemNames,O$1,FALSE)),"",VLOOKUP($N163,SystemNames,O$1,FALSE))</f>
        <v/>
      </c>
      <c r="P163" t="str">
        <f t="shared" si="8"/>
        <v/>
      </c>
    </row>
    <row r="164" spans="14:16" x14ac:dyDescent="0.25">
      <c r="N164">
        <v>162</v>
      </c>
      <c r="O164" t="str">
        <f t="shared" si="8"/>
        <v/>
      </c>
      <c r="P164" t="str">
        <f t="shared" si="8"/>
        <v/>
      </c>
    </row>
    <row r="165" spans="14:16" x14ac:dyDescent="0.25">
      <c r="N165">
        <v>163</v>
      </c>
      <c r="O165" t="str">
        <f t="shared" si="8"/>
        <v/>
      </c>
      <c r="P165" t="str">
        <f t="shared" si="8"/>
        <v/>
      </c>
    </row>
    <row r="166" spans="14:16" x14ac:dyDescent="0.25">
      <c r="N166">
        <v>164</v>
      </c>
      <c r="O166" t="str">
        <f t="shared" si="8"/>
        <v/>
      </c>
      <c r="P166" t="str">
        <f t="shared" si="8"/>
        <v/>
      </c>
    </row>
    <row r="167" spans="14:16" x14ac:dyDescent="0.25">
      <c r="N167">
        <v>165</v>
      </c>
      <c r="O167" t="str">
        <f t="shared" si="8"/>
        <v/>
      </c>
      <c r="P167" t="str">
        <f t="shared" si="8"/>
        <v/>
      </c>
    </row>
    <row r="168" spans="14:16" x14ac:dyDescent="0.25">
      <c r="N168">
        <v>166</v>
      </c>
      <c r="O168" t="str">
        <f t="shared" si="8"/>
        <v/>
      </c>
      <c r="P168" t="str">
        <f t="shared" si="8"/>
        <v/>
      </c>
    </row>
    <row r="169" spans="14:16" x14ac:dyDescent="0.25">
      <c r="N169">
        <v>167</v>
      </c>
      <c r="O169" t="str">
        <f t="shared" si="8"/>
        <v/>
      </c>
      <c r="P169" t="str">
        <f t="shared" si="8"/>
        <v/>
      </c>
    </row>
    <row r="170" spans="14:16" x14ac:dyDescent="0.25">
      <c r="N170">
        <v>168</v>
      </c>
      <c r="O170" t="str">
        <f t="shared" si="8"/>
        <v/>
      </c>
      <c r="P170" t="str">
        <f t="shared" si="8"/>
        <v/>
      </c>
    </row>
    <row r="171" spans="14:16" x14ac:dyDescent="0.25">
      <c r="N171">
        <v>169</v>
      </c>
      <c r="O171" t="str">
        <f t="shared" si="8"/>
        <v/>
      </c>
      <c r="P171" t="str">
        <f t="shared" si="8"/>
        <v/>
      </c>
    </row>
    <row r="172" spans="14:16" x14ac:dyDescent="0.25">
      <c r="N172">
        <v>170</v>
      </c>
      <c r="O172" t="str">
        <f t="shared" si="8"/>
        <v/>
      </c>
      <c r="P172" t="str">
        <f t="shared" si="8"/>
        <v/>
      </c>
    </row>
    <row r="173" spans="14:16" x14ac:dyDescent="0.25">
      <c r="N173">
        <v>171</v>
      </c>
      <c r="O173" t="str">
        <f t="shared" si="8"/>
        <v/>
      </c>
      <c r="P173" t="str">
        <f t="shared" si="8"/>
        <v/>
      </c>
    </row>
    <row r="174" spans="14:16" x14ac:dyDescent="0.25">
      <c r="N174">
        <v>172</v>
      </c>
      <c r="O174" t="str">
        <f t="shared" si="8"/>
        <v/>
      </c>
      <c r="P174" t="str">
        <f t="shared" si="8"/>
        <v/>
      </c>
    </row>
    <row r="175" spans="14:16" x14ac:dyDescent="0.25">
      <c r="N175">
        <v>173</v>
      </c>
      <c r="O175" t="str">
        <f t="shared" si="8"/>
        <v/>
      </c>
      <c r="P175" t="str">
        <f t="shared" si="8"/>
        <v/>
      </c>
    </row>
    <row r="176" spans="14:16" x14ac:dyDescent="0.25">
      <c r="N176">
        <v>174</v>
      </c>
      <c r="O176" t="str">
        <f t="shared" si="8"/>
        <v/>
      </c>
      <c r="P176" t="str">
        <f t="shared" si="8"/>
        <v/>
      </c>
    </row>
    <row r="177" spans="14:16" x14ac:dyDescent="0.25">
      <c r="N177">
        <v>175</v>
      </c>
      <c r="O177" t="str">
        <f t="shared" si="8"/>
        <v/>
      </c>
      <c r="P177" t="str">
        <f t="shared" si="8"/>
        <v/>
      </c>
    </row>
    <row r="178" spans="14:16" x14ac:dyDescent="0.25">
      <c r="N178">
        <v>176</v>
      </c>
      <c r="O178" t="str">
        <f t="shared" si="8"/>
        <v/>
      </c>
      <c r="P178" t="str">
        <f t="shared" si="8"/>
        <v/>
      </c>
    </row>
    <row r="179" spans="14:16" x14ac:dyDescent="0.25">
      <c r="N179">
        <v>177</v>
      </c>
      <c r="O179" t="str">
        <f t="shared" si="8"/>
        <v/>
      </c>
      <c r="P179" t="str">
        <f t="shared" si="8"/>
        <v/>
      </c>
    </row>
    <row r="180" spans="14:16" x14ac:dyDescent="0.25">
      <c r="N180">
        <v>178</v>
      </c>
      <c r="O180" t="str">
        <f t="shared" si="8"/>
        <v/>
      </c>
      <c r="P180" t="str">
        <f t="shared" si="8"/>
        <v/>
      </c>
    </row>
    <row r="181" spans="14:16" x14ac:dyDescent="0.25">
      <c r="N181">
        <v>179</v>
      </c>
      <c r="O181" t="str">
        <f t="shared" si="8"/>
        <v/>
      </c>
      <c r="P181" t="str">
        <f t="shared" si="8"/>
        <v/>
      </c>
    </row>
    <row r="182" spans="14:16" x14ac:dyDescent="0.25">
      <c r="N182">
        <v>180</v>
      </c>
      <c r="O182" t="str">
        <f t="shared" si="8"/>
        <v/>
      </c>
      <c r="P182" t="str">
        <f t="shared" si="8"/>
        <v/>
      </c>
    </row>
    <row r="183" spans="14:16" x14ac:dyDescent="0.25">
      <c r="N183">
        <v>181</v>
      </c>
      <c r="O183" t="str">
        <f t="shared" ref="O183:P202" si="9">IF(ISNA(VLOOKUP($N183,SystemNames,O$1,FALSE)),"",VLOOKUP($N183,SystemNames,O$1,FALSE))</f>
        <v/>
      </c>
      <c r="P183" t="str">
        <f t="shared" si="9"/>
        <v/>
      </c>
    </row>
    <row r="184" spans="14:16" x14ac:dyDescent="0.25">
      <c r="N184">
        <v>182</v>
      </c>
      <c r="O184" t="str">
        <f t="shared" si="9"/>
        <v/>
      </c>
      <c r="P184" t="str">
        <f t="shared" si="9"/>
        <v/>
      </c>
    </row>
    <row r="185" spans="14:16" x14ac:dyDescent="0.25">
      <c r="N185">
        <v>183</v>
      </c>
      <c r="O185" t="str">
        <f t="shared" si="9"/>
        <v/>
      </c>
      <c r="P185" t="str">
        <f t="shared" si="9"/>
        <v/>
      </c>
    </row>
    <row r="186" spans="14:16" x14ac:dyDescent="0.25">
      <c r="N186">
        <v>184</v>
      </c>
      <c r="O186" t="str">
        <f t="shared" si="9"/>
        <v/>
      </c>
      <c r="P186" t="str">
        <f t="shared" si="9"/>
        <v/>
      </c>
    </row>
    <row r="187" spans="14:16" x14ac:dyDescent="0.25">
      <c r="N187">
        <v>185</v>
      </c>
      <c r="O187" t="str">
        <f t="shared" si="9"/>
        <v/>
      </c>
      <c r="P187" t="str">
        <f t="shared" si="9"/>
        <v/>
      </c>
    </row>
    <row r="188" spans="14:16" x14ac:dyDescent="0.25">
      <c r="N188">
        <v>186</v>
      </c>
      <c r="O188" t="str">
        <f t="shared" si="9"/>
        <v/>
      </c>
      <c r="P188" t="str">
        <f t="shared" si="9"/>
        <v/>
      </c>
    </row>
    <row r="189" spans="14:16" x14ac:dyDescent="0.25">
      <c r="N189">
        <v>187</v>
      </c>
      <c r="O189" t="str">
        <f t="shared" si="9"/>
        <v/>
      </c>
      <c r="P189" t="str">
        <f t="shared" si="9"/>
        <v/>
      </c>
    </row>
    <row r="190" spans="14:16" x14ac:dyDescent="0.25">
      <c r="N190">
        <v>188</v>
      </c>
      <c r="O190" t="str">
        <f t="shared" si="9"/>
        <v/>
      </c>
      <c r="P190" t="str">
        <f t="shared" si="9"/>
        <v/>
      </c>
    </row>
    <row r="191" spans="14:16" x14ac:dyDescent="0.25">
      <c r="N191">
        <v>189</v>
      </c>
      <c r="O191" t="str">
        <f t="shared" si="9"/>
        <v/>
      </c>
      <c r="P191" t="str">
        <f t="shared" si="9"/>
        <v/>
      </c>
    </row>
    <row r="192" spans="14:16" x14ac:dyDescent="0.25">
      <c r="N192">
        <v>190</v>
      </c>
      <c r="O192" t="str">
        <f t="shared" si="9"/>
        <v/>
      </c>
      <c r="P192" t="str">
        <f t="shared" si="9"/>
        <v/>
      </c>
    </row>
    <row r="193" spans="14:16" x14ac:dyDescent="0.25">
      <c r="N193">
        <v>191</v>
      </c>
      <c r="O193" t="str">
        <f t="shared" si="9"/>
        <v/>
      </c>
      <c r="P193" t="str">
        <f t="shared" si="9"/>
        <v/>
      </c>
    </row>
    <row r="194" spans="14:16" x14ac:dyDescent="0.25">
      <c r="N194">
        <v>192</v>
      </c>
      <c r="O194" t="str">
        <f t="shared" si="9"/>
        <v/>
      </c>
      <c r="P194" t="str">
        <f t="shared" si="9"/>
        <v/>
      </c>
    </row>
    <row r="195" spans="14:16" x14ac:dyDescent="0.25">
      <c r="N195">
        <v>193</v>
      </c>
      <c r="O195" t="str">
        <f t="shared" si="9"/>
        <v/>
      </c>
      <c r="P195" t="str">
        <f t="shared" si="9"/>
        <v/>
      </c>
    </row>
    <row r="196" spans="14:16" x14ac:dyDescent="0.25">
      <c r="N196">
        <v>194</v>
      </c>
      <c r="O196" t="str">
        <f t="shared" si="9"/>
        <v/>
      </c>
      <c r="P196" t="str">
        <f t="shared" si="9"/>
        <v/>
      </c>
    </row>
    <row r="197" spans="14:16" x14ac:dyDescent="0.25">
      <c r="N197">
        <v>195</v>
      </c>
      <c r="O197" t="str">
        <f t="shared" si="9"/>
        <v/>
      </c>
      <c r="P197" t="str">
        <f t="shared" si="9"/>
        <v/>
      </c>
    </row>
    <row r="198" spans="14:16" x14ac:dyDescent="0.25">
      <c r="N198">
        <v>196</v>
      </c>
      <c r="O198" t="str">
        <f t="shared" si="9"/>
        <v/>
      </c>
      <c r="P198" t="str">
        <f t="shared" si="9"/>
        <v/>
      </c>
    </row>
    <row r="199" spans="14:16" x14ac:dyDescent="0.25">
      <c r="N199">
        <v>197</v>
      </c>
      <c r="O199" t="str">
        <f t="shared" si="9"/>
        <v/>
      </c>
      <c r="P199" t="str">
        <f t="shared" si="9"/>
        <v/>
      </c>
    </row>
    <row r="200" spans="14:16" x14ac:dyDescent="0.25">
      <c r="N200">
        <v>198</v>
      </c>
      <c r="O200" t="str">
        <f t="shared" si="9"/>
        <v/>
      </c>
      <c r="P200" t="str">
        <f t="shared" si="9"/>
        <v/>
      </c>
    </row>
    <row r="201" spans="14:16" x14ac:dyDescent="0.25">
      <c r="N201">
        <v>199</v>
      </c>
      <c r="O201" t="str">
        <f t="shared" si="9"/>
        <v/>
      </c>
      <c r="P201" t="str">
        <f t="shared" si="9"/>
        <v/>
      </c>
    </row>
    <row r="202" spans="14:16" x14ac:dyDescent="0.25">
      <c r="N202">
        <v>200</v>
      </c>
      <c r="O202" t="str">
        <f t="shared" si="9"/>
        <v/>
      </c>
      <c r="P202" t="str">
        <f t="shared" si="9"/>
        <v/>
      </c>
    </row>
    <row r="203" spans="14:16" x14ac:dyDescent="0.25">
      <c r="N203">
        <v>201</v>
      </c>
      <c r="O203" t="str">
        <f t="shared" ref="O203:P222" si="10">IF(ISNA(VLOOKUP($N203,SystemNames,O$1,FALSE)),"",VLOOKUP($N203,SystemNames,O$1,FALSE))</f>
        <v/>
      </c>
      <c r="P203" t="str">
        <f t="shared" si="10"/>
        <v/>
      </c>
    </row>
    <row r="204" spans="14:16" x14ac:dyDescent="0.25">
      <c r="N204">
        <v>202</v>
      </c>
      <c r="O204" t="str">
        <f t="shared" si="10"/>
        <v/>
      </c>
      <c r="P204" t="str">
        <f t="shared" si="10"/>
        <v/>
      </c>
    </row>
    <row r="205" spans="14:16" x14ac:dyDescent="0.25">
      <c r="N205">
        <v>203</v>
      </c>
      <c r="O205" t="str">
        <f t="shared" si="10"/>
        <v/>
      </c>
      <c r="P205" t="str">
        <f t="shared" si="10"/>
        <v/>
      </c>
    </row>
    <row r="206" spans="14:16" x14ac:dyDescent="0.25">
      <c r="N206">
        <v>204</v>
      </c>
      <c r="O206" t="str">
        <f t="shared" si="10"/>
        <v/>
      </c>
      <c r="P206" t="str">
        <f t="shared" si="10"/>
        <v/>
      </c>
    </row>
    <row r="207" spans="14:16" x14ac:dyDescent="0.25">
      <c r="N207">
        <v>205</v>
      </c>
      <c r="O207" t="str">
        <f t="shared" si="10"/>
        <v/>
      </c>
      <c r="P207" t="str">
        <f t="shared" si="10"/>
        <v/>
      </c>
    </row>
    <row r="208" spans="14:16" x14ac:dyDescent="0.25">
      <c r="N208">
        <v>206</v>
      </c>
      <c r="O208" t="str">
        <f t="shared" si="10"/>
        <v/>
      </c>
      <c r="P208" t="str">
        <f t="shared" si="10"/>
        <v/>
      </c>
    </row>
    <row r="209" spans="14:16" x14ac:dyDescent="0.25">
      <c r="N209">
        <v>207</v>
      </c>
      <c r="O209" t="str">
        <f t="shared" si="10"/>
        <v/>
      </c>
      <c r="P209" t="str">
        <f t="shared" si="10"/>
        <v/>
      </c>
    </row>
    <row r="210" spans="14:16" x14ac:dyDescent="0.25">
      <c r="N210">
        <v>208</v>
      </c>
      <c r="O210" t="str">
        <f t="shared" si="10"/>
        <v/>
      </c>
      <c r="P210" t="str">
        <f t="shared" si="10"/>
        <v/>
      </c>
    </row>
    <row r="211" spans="14:16" x14ac:dyDescent="0.25">
      <c r="N211">
        <v>209</v>
      </c>
      <c r="O211" t="str">
        <f t="shared" si="10"/>
        <v/>
      </c>
      <c r="P211" t="str">
        <f t="shared" si="10"/>
        <v/>
      </c>
    </row>
    <row r="212" spans="14:16" x14ac:dyDescent="0.25">
      <c r="N212">
        <v>210</v>
      </c>
      <c r="O212" t="str">
        <f t="shared" si="10"/>
        <v/>
      </c>
      <c r="P212" t="str">
        <f t="shared" si="10"/>
        <v/>
      </c>
    </row>
    <row r="213" spans="14:16" x14ac:dyDescent="0.25">
      <c r="N213">
        <v>211</v>
      </c>
      <c r="O213" t="str">
        <f t="shared" si="10"/>
        <v/>
      </c>
      <c r="P213" t="str">
        <f t="shared" si="10"/>
        <v/>
      </c>
    </row>
    <row r="214" spans="14:16" x14ac:dyDescent="0.25">
      <c r="N214">
        <v>212</v>
      </c>
      <c r="O214" t="str">
        <f t="shared" si="10"/>
        <v/>
      </c>
      <c r="P214" t="str">
        <f t="shared" si="10"/>
        <v/>
      </c>
    </row>
    <row r="215" spans="14:16" x14ac:dyDescent="0.25">
      <c r="N215">
        <v>213</v>
      </c>
      <c r="O215" t="str">
        <f t="shared" si="10"/>
        <v/>
      </c>
      <c r="P215" t="str">
        <f t="shared" si="10"/>
        <v/>
      </c>
    </row>
    <row r="216" spans="14:16" x14ac:dyDescent="0.25">
      <c r="N216">
        <v>214</v>
      </c>
      <c r="O216" t="str">
        <f t="shared" si="10"/>
        <v/>
      </c>
      <c r="P216" t="str">
        <f t="shared" si="10"/>
        <v/>
      </c>
    </row>
    <row r="217" spans="14:16" x14ac:dyDescent="0.25">
      <c r="N217">
        <v>215</v>
      </c>
      <c r="O217" t="str">
        <f t="shared" si="10"/>
        <v/>
      </c>
      <c r="P217" t="str">
        <f t="shared" si="10"/>
        <v/>
      </c>
    </row>
    <row r="218" spans="14:16" x14ac:dyDescent="0.25">
      <c r="N218">
        <v>216</v>
      </c>
      <c r="O218" t="str">
        <f t="shared" si="10"/>
        <v/>
      </c>
      <c r="P218" t="str">
        <f t="shared" si="10"/>
        <v/>
      </c>
    </row>
    <row r="219" spans="14:16" x14ac:dyDescent="0.25">
      <c r="N219">
        <v>217</v>
      </c>
      <c r="O219" t="str">
        <f t="shared" si="10"/>
        <v/>
      </c>
      <c r="P219" t="str">
        <f t="shared" si="10"/>
        <v/>
      </c>
    </row>
    <row r="220" spans="14:16" x14ac:dyDescent="0.25">
      <c r="N220">
        <v>218</v>
      </c>
      <c r="O220" t="str">
        <f t="shared" si="10"/>
        <v/>
      </c>
      <c r="P220" t="str">
        <f t="shared" si="10"/>
        <v/>
      </c>
    </row>
    <row r="221" spans="14:16" x14ac:dyDescent="0.25">
      <c r="N221">
        <v>219</v>
      </c>
      <c r="O221" t="str">
        <f t="shared" si="10"/>
        <v/>
      </c>
      <c r="P221" t="str">
        <f t="shared" si="10"/>
        <v/>
      </c>
    </row>
    <row r="222" spans="14:16" x14ac:dyDescent="0.25">
      <c r="N222">
        <v>220</v>
      </c>
      <c r="O222" t="str">
        <f t="shared" si="10"/>
        <v/>
      </c>
      <c r="P222" t="str">
        <f t="shared" si="10"/>
        <v/>
      </c>
    </row>
    <row r="223" spans="14:16" x14ac:dyDescent="0.25">
      <c r="N223">
        <v>221</v>
      </c>
      <c r="O223" t="str">
        <f t="shared" ref="O223:P242" si="11">IF(ISNA(VLOOKUP($N223,SystemNames,O$1,FALSE)),"",VLOOKUP($N223,SystemNames,O$1,FALSE))</f>
        <v/>
      </c>
      <c r="P223" t="str">
        <f t="shared" si="11"/>
        <v/>
      </c>
    </row>
    <row r="224" spans="14:16" x14ac:dyDescent="0.25">
      <c r="N224">
        <v>222</v>
      </c>
      <c r="O224" t="str">
        <f t="shared" si="11"/>
        <v/>
      </c>
      <c r="P224" t="str">
        <f t="shared" si="11"/>
        <v/>
      </c>
    </row>
    <row r="225" spans="14:16" x14ac:dyDescent="0.25">
      <c r="N225">
        <v>223</v>
      </c>
      <c r="O225" t="str">
        <f t="shared" si="11"/>
        <v/>
      </c>
      <c r="P225" t="str">
        <f t="shared" si="11"/>
        <v/>
      </c>
    </row>
    <row r="226" spans="14:16" x14ac:dyDescent="0.25">
      <c r="N226">
        <v>224</v>
      </c>
      <c r="O226" t="str">
        <f t="shared" si="11"/>
        <v/>
      </c>
      <c r="P226" t="str">
        <f t="shared" si="11"/>
        <v/>
      </c>
    </row>
    <row r="227" spans="14:16" x14ac:dyDescent="0.25">
      <c r="N227">
        <v>225</v>
      </c>
      <c r="O227" t="str">
        <f t="shared" si="11"/>
        <v/>
      </c>
      <c r="P227" t="str">
        <f t="shared" si="11"/>
        <v/>
      </c>
    </row>
    <row r="228" spans="14:16" x14ac:dyDescent="0.25">
      <c r="N228">
        <v>226</v>
      </c>
      <c r="O228" t="str">
        <f t="shared" si="11"/>
        <v/>
      </c>
      <c r="P228" t="str">
        <f t="shared" si="11"/>
        <v/>
      </c>
    </row>
    <row r="229" spans="14:16" x14ac:dyDescent="0.25">
      <c r="N229">
        <v>227</v>
      </c>
      <c r="O229" t="str">
        <f t="shared" si="11"/>
        <v/>
      </c>
      <c r="P229" t="str">
        <f t="shared" si="11"/>
        <v/>
      </c>
    </row>
    <row r="230" spans="14:16" x14ac:dyDescent="0.25">
      <c r="N230">
        <v>228</v>
      </c>
      <c r="O230" t="str">
        <f t="shared" si="11"/>
        <v/>
      </c>
      <c r="P230" t="str">
        <f t="shared" si="11"/>
        <v/>
      </c>
    </row>
    <row r="231" spans="14:16" x14ac:dyDescent="0.25">
      <c r="N231">
        <v>229</v>
      </c>
      <c r="O231" t="str">
        <f t="shared" si="11"/>
        <v/>
      </c>
      <c r="P231" t="str">
        <f t="shared" si="11"/>
        <v/>
      </c>
    </row>
    <row r="232" spans="14:16" x14ac:dyDescent="0.25">
      <c r="N232">
        <v>230</v>
      </c>
      <c r="O232" t="str">
        <f t="shared" si="11"/>
        <v/>
      </c>
      <c r="P232" t="str">
        <f t="shared" si="11"/>
        <v/>
      </c>
    </row>
    <row r="233" spans="14:16" x14ac:dyDescent="0.25">
      <c r="N233">
        <v>231</v>
      </c>
      <c r="O233" t="str">
        <f t="shared" si="11"/>
        <v/>
      </c>
      <c r="P233" t="str">
        <f t="shared" si="11"/>
        <v/>
      </c>
    </row>
    <row r="234" spans="14:16" x14ac:dyDescent="0.25">
      <c r="N234">
        <v>232</v>
      </c>
      <c r="O234" t="str">
        <f t="shared" si="11"/>
        <v/>
      </c>
      <c r="P234" t="str">
        <f t="shared" si="11"/>
        <v/>
      </c>
    </row>
    <row r="235" spans="14:16" x14ac:dyDescent="0.25">
      <c r="N235">
        <v>233</v>
      </c>
      <c r="O235" t="str">
        <f t="shared" si="11"/>
        <v/>
      </c>
      <c r="P235" t="str">
        <f t="shared" si="11"/>
        <v/>
      </c>
    </row>
    <row r="236" spans="14:16" x14ac:dyDescent="0.25">
      <c r="N236">
        <v>234</v>
      </c>
      <c r="O236" t="str">
        <f t="shared" si="11"/>
        <v/>
      </c>
      <c r="P236" t="str">
        <f t="shared" si="11"/>
        <v/>
      </c>
    </row>
    <row r="237" spans="14:16" x14ac:dyDescent="0.25">
      <c r="N237">
        <v>235</v>
      </c>
      <c r="O237" t="str">
        <f t="shared" si="11"/>
        <v/>
      </c>
      <c r="P237" t="str">
        <f t="shared" si="11"/>
        <v/>
      </c>
    </row>
    <row r="238" spans="14:16" x14ac:dyDescent="0.25">
      <c r="N238">
        <v>236</v>
      </c>
      <c r="O238" t="str">
        <f t="shared" si="11"/>
        <v/>
      </c>
      <c r="P238" t="str">
        <f t="shared" si="11"/>
        <v/>
      </c>
    </row>
    <row r="239" spans="14:16" x14ac:dyDescent="0.25">
      <c r="N239">
        <v>237</v>
      </c>
      <c r="O239" t="str">
        <f t="shared" si="11"/>
        <v/>
      </c>
      <c r="P239" t="str">
        <f t="shared" si="11"/>
        <v/>
      </c>
    </row>
    <row r="240" spans="14:16" x14ac:dyDescent="0.25">
      <c r="N240">
        <v>238</v>
      </c>
      <c r="O240" t="str">
        <f t="shared" si="11"/>
        <v/>
      </c>
      <c r="P240" t="str">
        <f t="shared" si="11"/>
        <v/>
      </c>
    </row>
    <row r="241" spans="14:16" x14ac:dyDescent="0.25">
      <c r="N241">
        <v>239</v>
      </c>
      <c r="O241" t="str">
        <f t="shared" si="11"/>
        <v/>
      </c>
      <c r="P241" t="str">
        <f t="shared" si="11"/>
        <v/>
      </c>
    </row>
    <row r="242" spans="14:16" x14ac:dyDescent="0.25">
      <c r="N242">
        <v>240</v>
      </c>
      <c r="O242" t="str">
        <f t="shared" si="11"/>
        <v/>
      </c>
      <c r="P242" t="str">
        <f t="shared" si="11"/>
        <v/>
      </c>
    </row>
    <row r="243" spans="14:16" x14ac:dyDescent="0.25">
      <c r="N243">
        <v>241</v>
      </c>
      <c r="O243" t="str">
        <f t="shared" ref="O243:P262" si="12">IF(ISNA(VLOOKUP($N243,SystemNames,O$1,FALSE)),"",VLOOKUP($N243,SystemNames,O$1,FALSE))</f>
        <v/>
      </c>
      <c r="P243" t="str">
        <f t="shared" si="12"/>
        <v/>
      </c>
    </row>
    <row r="244" spans="14:16" x14ac:dyDescent="0.25">
      <c r="N244">
        <v>242</v>
      </c>
      <c r="O244" t="str">
        <f t="shared" si="12"/>
        <v/>
      </c>
      <c r="P244" t="str">
        <f t="shared" si="12"/>
        <v/>
      </c>
    </row>
    <row r="245" spans="14:16" x14ac:dyDescent="0.25">
      <c r="N245">
        <v>243</v>
      </c>
      <c r="O245" t="str">
        <f t="shared" si="12"/>
        <v/>
      </c>
      <c r="P245" t="str">
        <f t="shared" si="12"/>
        <v/>
      </c>
    </row>
    <row r="246" spans="14:16" x14ac:dyDescent="0.25">
      <c r="N246">
        <v>244</v>
      </c>
      <c r="O246" t="str">
        <f t="shared" si="12"/>
        <v/>
      </c>
      <c r="P246" t="str">
        <f t="shared" si="12"/>
        <v/>
      </c>
    </row>
    <row r="247" spans="14:16" x14ac:dyDescent="0.25">
      <c r="N247">
        <v>245</v>
      </c>
      <c r="O247" t="str">
        <f t="shared" si="12"/>
        <v/>
      </c>
      <c r="P247" t="str">
        <f t="shared" si="12"/>
        <v/>
      </c>
    </row>
    <row r="248" spans="14:16" x14ac:dyDescent="0.25">
      <c r="N248">
        <v>246</v>
      </c>
      <c r="O248" t="str">
        <f t="shared" si="12"/>
        <v/>
      </c>
      <c r="P248" t="str">
        <f t="shared" si="12"/>
        <v/>
      </c>
    </row>
    <row r="249" spans="14:16" x14ac:dyDescent="0.25">
      <c r="N249">
        <v>247</v>
      </c>
      <c r="O249" t="str">
        <f t="shared" si="12"/>
        <v/>
      </c>
      <c r="P249" t="str">
        <f t="shared" si="12"/>
        <v/>
      </c>
    </row>
    <row r="250" spans="14:16" x14ac:dyDescent="0.25">
      <c r="N250">
        <v>248</v>
      </c>
      <c r="O250" t="str">
        <f t="shared" si="12"/>
        <v/>
      </c>
      <c r="P250" t="str">
        <f t="shared" si="12"/>
        <v/>
      </c>
    </row>
    <row r="251" spans="14:16" x14ac:dyDescent="0.25">
      <c r="N251">
        <v>249</v>
      </c>
      <c r="O251" t="str">
        <f t="shared" si="12"/>
        <v/>
      </c>
      <c r="P251" t="str">
        <f t="shared" si="12"/>
        <v/>
      </c>
    </row>
    <row r="252" spans="14:16" x14ac:dyDescent="0.25">
      <c r="N252">
        <v>250</v>
      </c>
      <c r="O252" t="str">
        <f t="shared" si="12"/>
        <v/>
      </c>
      <c r="P252" t="str">
        <f t="shared" si="12"/>
        <v/>
      </c>
    </row>
    <row r="253" spans="14:16" x14ac:dyDescent="0.25">
      <c r="N253">
        <v>251</v>
      </c>
      <c r="O253" t="str">
        <f t="shared" si="12"/>
        <v/>
      </c>
      <c r="P253" t="str">
        <f t="shared" si="12"/>
        <v/>
      </c>
    </row>
    <row r="254" spans="14:16" x14ac:dyDescent="0.25">
      <c r="N254">
        <v>252</v>
      </c>
      <c r="O254" t="str">
        <f t="shared" si="12"/>
        <v/>
      </c>
      <c r="P254" t="str">
        <f t="shared" si="12"/>
        <v/>
      </c>
    </row>
    <row r="255" spans="14:16" x14ac:dyDescent="0.25">
      <c r="N255">
        <v>253</v>
      </c>
      <c r="O255" t="str">
        <f t="shared" si="12"/>
        <v/>
      </c>
      <c r="P255" t="str">
        <f t="shared" si="12"/>
        <v/>
      </c>
    </row>
    <row r="256" spans="14:16" x14ac:dyDescent="0.25">
      <c r="N256">
        <v>254</v>
      </c>
      <c r="O256" t="str">
        <f t="shared" si="12"/>
        <v/>
      </c>
      <c r="P256" t="str">
        <f t="shared" si="12"/>
        <v/>
      </c>
    </row>
    <row r="257" spans="14:16" x14ac:dyDescent="0.25">
      <c r="N257">
        <v>255</v>
      </c>
      <c r="O257" t="str">
        <f t="shared" si="12"/>
        <v/>
      </c>
      <c r="P257" t="str">
        <f t="shared" si="12"/>
        <v/>
      </c>
    </row>
    <row r="258" spans="14:16" x14ac:dyDescent="0.25">
      <c r="N258">
        <v>256</v>
      </c>
      <c r="O258" t="str">
        <f t="shared" si="12"/>
        <v/>
      </c>
      <c r="P258" t="str">
        <f t="shared" si="12"/>
        <v/>
      </c>
    </row>
    <row r="259" spans="14:16" x14ac:dyDescent="0.25">
      <c r="N259">
        <v>257</v>
      </c>
      <c r="O259" t="str">
        <f t="shared" si="12"/>
        <v/>
      </c>
      <c r="P259" t="str">
        <f t="shared" si="12"/>
        <v/>
      </c>
    </row>
    <row r="260" spans="14:16" x14ac:dyDescent="0.25">
      <c r="N260">
        <v>258</v>
      </c>
      <c r="O260" t="str">
        <f t="shared" si="12"/>
        <v/>
      </c>
      <c r="P260" t="str">
        <f t="shared" si="12"/>
        <v/>
      </c>
    </row>
    <row r="261" spans="14:16" x14ac:dyDescent="0.25">
      <c r="N261">
        <v>259</v>
      </c>
      <c r="O261" t="str">
        <f t="shared" si="12"/>
        <v/>
      </c>
      <c r="P261" t="str">
        <f t="shared" si="12"/>
        <v/>
      </c>
    </row>
    <row r="262" spans="14:16" x14ac:dyDescent="0.25">
      <c r="N262">
        <v>260</v>
      </c>
      <c r="O262" t="str">
        <f t="shared" si="12"/>
        <v/>
      </c>
      <c r="P262" t="str">
        <f t="shared" si="12"/>
        <v/>
      </c>
    </row>
    <row r="263" spans="14:16" x14ac:dyDescent="0.25">
      <c r="N263">
        <v>261</v>
      </c>
      <c r="O263" t="str">
        <f t="shared" ref="O263:P282" si="13">IF(ISNA(VLOOKUP($N263,SystemNames,O$1,FALSE)),"",VLOOKUP($N263,SystemNames,O$1,FALSE))</f>
        <v/>
      </c>
      <c r="P263" t="str">
        <f t="shared" si="13"/>
        <v/>
      </c>
    </row>
    <row r="264" spans="14:16" x14ac:dyDescent="0.25">
      <c r="N264">
        <v>262</v>
      </c>
      <c r="O264" t="str">
        <f t="shared" si="13"/>
        <v/>
      </c>
      <c r="P264" t="str">
        <f t="shared" si="13"/>
        <v/>
      </c>
    </row>
    <row r="265" spans="14:16" x14ac:dyDescent="0.25">
      <c r="N265">
        <v>263</v>
      </c>
      <c r="O265" t="str">
        <f t="shared" si="13"/>
        <v/>
      </c>
      <c r="P265" t="str">
        <f t="shared" si="13"/>
        <v/>
      </c>
    </row>
    <row r="266" spans="14:16" x14ac:dyDescent="0.25">
      <c r="N266">
        <v>264</v>
      </c>
      <c r="O266" t="str">
        <f t="shared" si="13"/>
        <v/>
      </c>
      <c r="P266" t="str">
        <f t="shared" si="13"/>
        <v/>
      </c>
    </row>
    <row r="267" spans="14:16" x14ac:dyDescent="0.25">
      <c r="N267">
        <v>265</v>
      </c>
      <c r="O267" t="str">
        <f t="shared" si="13"/>
        <v/>
      </c>
      <c r="P267" t="str">
        <f t="shared" si="13"/>
        <v/>
      </c>
    </row>
    <row r="268" spans="14:16" x14ac:dyDescent="0.25">
      <c r="N268">
        <v>266</v>
      </c>
      <c r="O268" t="str">
        <f t="shared" si="13"/>
        <v/>
      </c>
      <c r="P268" t="str">
        <f t="shared" si="13"/>
        <v/>
      </c>
    </row>
    <row r="269" spans="14:16" x14ac:dyDescent="0.25">
      <c r="N269">
        <v>267</v>
      </c>
      <c r="O269" t="str">
        <f t="shared" si="13"/>
        <v/>
      </c>
      <c r="P269" t="str">
        <f t="shared" si="13"/>
        <v/>
      </c>
    </row>
    <row r="270" spans="14:16" x14ac:dyDescent="0.25">
      <c r="N270">
        <v>268</v>
      </c>
      <c r="O270" t="str">
        <f t="shared" si="13"/>
        <v/>
      </c>
      <c r="P270" t="str">
        <f t="shared" si="13"/>
        <v/>
      </c>
    </row>
    <row r="271" spans="14:16" x14ac:dyDescent="0.25">
      <c r="N271">
        <v>269</v>
      </c>
      <c r="O271" t="str">
        <f t="shared" si="13"/>
        <v/>
      </c>
      <c r="P271" t="str">
        <f t="shared" si="13"/>
        <v/>
      </c>
    </row>
    <row r="272" spans="14:16" x14ac:dyDescent="0.25">
      <c r="N272">
        <v>270</v>
      </c>
      <c r="O272" t="str">
        <f t="shared" si="13"/>
        <v/>
      </c>
      <c r="P272" t="str">
        <f t="shared" si="13"/>
        <v/>
      </c>
    </row>
    <row r="273" spans="14:16" x14ac:dyDescent="0.25">
      <c r="N273">
        <v>271</v>
      </c>
      <c r="O273" t="str">
        <f t="shared" si="13"/>
        <v/>
      </c>
      <c r="P273" t="str">
        <f t="shared" si="13"/>
        <v/>
      </c>
    </row>
    <row r="274" spans="14:16" x14ac:dyDescent="0.25">
      <c r="N274">
        <v>272</v>
      </c>
      <c r="O274" t="str">
        <f t="shared" si="13"/>
        <v/>
      </c>
      <c r="P274" t="str">
        <f t="shared" si="13"/>
        <v/>
      </c>
    </row>
    <row r="275" spans="14:16" x14ac:dyDescent="0.25">
      <c r="N275">
        <v>273</v>
      </c>
      <c r="O275" t="str">
        <f t="shared" si="13"/>
        <v/>
      </c>
      <c r="P275" t="str">
        <f t="shared" si="13"/>
        <v/>
      </c>
    </row>
    <row r="276" spans="14:16" x14ac:dyDescent="0.25">
      <c r="N276">
        <v>274</v>
      </c>
      <c r="O276" t="str">
        <f t="shared" si="13"/>
        <v/>
      </c>
      <c r="P276" t="str">
        <f t="shared" si="13"/>
        <v/>
      </c>
    </row>
    <row r="277" spans="14:16" x14ac:dyDescent="0.25">
      <c r="N277">
        <v>275</v>
      </c>
      <c r="O277" t="str">
        <f t="shared" si="13"/>
        <v/>
      </c>
      <c r="P277" t="str">
        <f t="shared" si="13"/>
        <v/>
      </c>
    </row>
    <row r="278" spans="14:16" x14ac:dyDescent="0.25">
      <c r="N278">
        <v>276</v>
      </c>
      <c r="O278" t="str">
        <f t="shared" si="13"/>
        <v/>
      </c>
      <c r="P278" t="str">
        <f t="shared" si="13"/>
        <v/>
      </c>
    </row>
    <row r="279" spans="14:16" x14ac:dyDescent="0.25">
      <c r="N279">
        <v>277</v>
      </c>
      <c r="O279" t="str">
        <f t="shared" si="13"/>
        <v/>
      </c>
      <c r="P279" t="str">
        <f t="shared" si="13"/>
        <v/>
      </c>
    </row>
    <row r="280" spans="14:16" x14ac:dyDescent="0.25">
      <c r="N280">
        <v>278</v>
      </c>
      <c r="O280" t="str">
        <f t="shared" si="13"/>
        <v/>
      </c>
      <c r="P280" t="str">
        <f t="shared" si="13"/>
        <v/>
      </c>
    </row>
    <row r="281" spans="14:16" x14ac:dyDescent="0.25">
      <c r="N281">
        <v>279</v>
      </c>
      <c r="O281" t="str">
        <f t="shared" si="13"/>
        <v/>
      </c>
      <c r="P281" t="str">
        <f t="shared" si="13"/>
        <v/>
      </c>
    </row>
    <row r="282" spans="14:16" x14ac:dyDescent="0.25">
      <c r="N282">
        <v>280</v>
      </c>
      <c r="O282" t="str">
        <f t="shared" si="13"/>
        <v/>
      </c>
      <c r="P282" t="str">
        <f t="shared" si="13"/>
        <v/>
      </c>
    </row>
    <row r="283" spans="14:16" x14ac:dyDescent="0.25">
      <c r="N283">
        <v>281</v>
      </c>
      <c r="O283" t="str">
        <f t="shared" ref="O283:P302" si="14">IF(ISNA(VLOOKUP($N283,SystemNames,O$1,FALSE)),"",VLOOKUP($N283,SystemNames,O$1,FALSE))</f>
        <v/>
      </c>
      <c r="P283" t="str">
        <f t="shared" si="14"/>
        <v/>
      </c>
    </row>
    <row r="284" spans="14:16" x14ac:dyDescent="0.25">
      <c r="N284">
        <v>282</v>
      </c>
      <c r="O284" t="str">
        <f t="shared" si="14"/>
        <v/>
      </c>
      <c r="P284" t="str">
        <f t="shared" si="14"/>
        <v/>
      </c>
    </row>
    <row r="285" spans="14:16" x14ac:dyDescent="0.25">
      <c r="N285">
        <v>283</v>
      </c>
      <c r="O285" t="str">
        <f t="shared" si="14"/>
        <v/>
      </c>
      <c r="P285" t="str">
        <f t="shared" si="14"/>
        <v/>
      </c>
    </row>
    <row r="286" spans="14:16" x14ac:dyDescent="0.25">
      <c r="N286">
        <v>284</v>
      </c>
      <c r="O286" t="str">
        <f t="shared" si="14"/>
        <v/>
      </c>
      <c r="P286" t="str">
        <f t="shared" si="14"/>
        <v/>
      </c>
    </row>
    <row r="287" spans="14:16" x14ac:dyDescent="0.25">
      <c r="N287">
        <v>285</v>
      </c>
      <c r="O287" t="str">
        <f t="shared" si="14"/>
        <v/>
      </c>
      <c r="P287" t="str">
        <f t="shared" si="14"/>
        <v/>
      </c>
    </row>
    <row r="288" spans="14:16" x14ac:dyDescent="0.25">
      <c r="N288">
        <v>286</v>
      </c>
      <c r="O288" t="str">
        <f t="shared" si="14"/>
        <v/>
      </c>
      <c r="P288" t="str">
        <f t="shared" si="14"/>
        <v/>
      </c>
    </row>
    <row r="289" spans="14:16" x14ac:dyDescent="0.25">
      <c r="N289">
        <v>287</v>
      </c>
      <c r="O289" t="str">
        <f t="shared" si="14"/>
        <v/>
      </c>
      <c r="P289" t="str">
        <f t="shared" si="14"/>
        <v/>
      </c>
    </row>
    <row r="290" spans="14:16" x14ac:dyDescent="0.25">
      <c r="N290">
        <v>288</v>
      </c>
      <c r="O290" t="str">
        <f t="shared" si="14"/>
        <v/>
      </c>
      <c r="P290" t="str">
        <f t="shared" si="14"/>
        <v/>
      </c>
    </row>
    <row r="291" spans="14:16" x14ac:dyDescent="0.25">
      <c r="N291">
        <v>289</v>
      </c>
      <c r="O291" t="str">
        <f t="shared" si="14"/>
        <v/>
      </c>
      <c r="P291" t="str">
        <f t="shared" si="14"/>
        <v/>
      </c>
    </row>
    <row r="292" spans="14:16" x14ac:dyDescent="0.25">
      <c r="N292">
        <v>290</v>
      </c>
      <c r="O292" t="str">
        <f t="shared" si="14"/>
        <v/>
      </c>
      <c r="P292" t="str">
        <f t="shared" si="14"/>
        <v/>
      </c>
    </row>
    <row r="293" spans="14:16" x14ac:dyDescent="0.25">
      <c r="N293">
        <v>291</v>
      </c>
      <c r="O293" t="str">
        <f t="shared" si="14"/>
        <v/>
      </c>
      <c r="P293" t="str">
        <f t="shared" si="14"/>
        <v/>
      </c>
    </row>
    <row r="294" spans="14:16" x14ac:dyDescent="0.25">
      <c r="N294">
        <v>292</v>
      </c>
      <c r="O294" t="str">
        <f t="shared" si="14"/>
        <v/>
      </c>
      <c r="P294" t="str">
        <f t="shared" si="14"/>
        <v/>
      </c>
    </row>
    <row r="295" spans="14:16" x14ac:dyDescent="0.25">
      <c r="N295">
        <v>293</v>
      </c>
      <c r="O295" t="str">
        <f t="shared" si="14"/>
        <v/>
      </c>
      <c r="P295" t="str">
        <f t="shared" si="14"/>
        <v/>
      </c>
    </row>
    <row r="296" spans="14:16" x14ac:dyDescent="0.25">
      <c r="N296">
        <v>294</v>
      </c>
      <c r="O296" t="str">
        <f t="shared" si="14"/>
        <v/>
      </c>
      <c r="P296" t="str">
        <f t="shared" si="14"/>
        <v/>
      </c>
    </row>
    <row r="297" spans="14:16" x14ac:dyDescent="0.25">
      <c r="N297">
        <v>295</v>
      </c>
      <c r="O297" t="str">
        <f t="shared" si="14"/>
        <v/>
      </c>
      <c r="P297" t="str">
        <f t="shared" si="14"/>
        <v/>
      </c>
    </row>
    <row r="298" spans="14:16" x14ac:dyDescent="0.25">
      <c r="N298">
        <v>296</v>
      </c>
      <c r="O298" t="str">
        <f t="shared" si="14"/>
        <v/>
      </c>
      <c r="P298" t="str">
        <f t="shared" si="14"/>
        <v/>
      </c>
    </row>
    <row r="299" spans="14:16" x14ac:dyDescent="0.25">
      <c r="N299">
        <v>297</v>
      </c>
      <c r="O299" t="str">
        <f t="shared" si="14"/>
        <v/>
      </c>
      <c r="P299" t="str">
        <f t="shared" si="14"/>
        <v/>
      </c>
    </row>
    <row r="300" spans="14:16" x14ac:dyDescent="0.25">
      <c r="N300">
        <v>298</v>
      </c>
      <c r="O300" t="str">
        <f t="shared" si="14"/>
        <v/>
      </c>
      <c r="P300" t="str">
        <f t="shared" si="14"/>
        <v/>
      </c>
    </row>
    <row r="301" spans="14:16" x14ac:dyDescent="0.25">
      <c r="N301">
        <v>299</v>
      </c>
      <c r="O301" t="str">
        <f t="shared" si="14"/>
        <v/>
      </c>
      <c r="P301" t="str">
        <f t="shared" si="14"/>
        <v/>
      </c>
    </row>
    <row r="302" spans="14:16" x14ac:dyDescent="0.25">
      <c r="N302">
        <v>300</v>
      </c>
      <c r="O302" t="str">
        <f t="shared" si="14"/>
        <v/>
      </c>
      <c r="P302" t="str">
        <f t="shared" si="14"/>
        <v/>
      </c>
    </row>
    <row r="303" spans="14:16" x14ac:dyDescent="0.25">
      <c r="N303">
        <v>301</v>
      </c>
      <c r="O303" t="str">
        <f t="shared" ref="O303:P322" si="15">IF(ISNA(VLOOKUP($N303,SystemNames,O$1,FALSE)),"",VLOOKUP($N303,SystemNames,O$1,FALSE))</f>
        <v/>
      </c>
      <c r="P303" t="str">
        <f t="shared" si="15"/>
        <v/>
      </c>
    </row>
    <row r="304" spans="14:16" x14ac:dyDescent="0.25">
      <c r="N304">
        <v>302</v>
      </c>
      <c r="O304" t="str">
        <f t="shared" si="15"/>
        <v/>
      </c>
      <c r="P304" t="str">
        <f t="shared" si="15"/>
        <v/>
      </c>
    </row>
    <row r="305" spans="14:16" x14ac:dyDescent="0.25">
      <c r="N305">
        <v>303</v>
      </c>
      <c r="O305" t="str">
        <f t="shared" si="15"/>
        <v/>
      </c>
      <c r="P305" t="str">
        <f t="shared" si="15"/>
        <v/>
      </c>
    </row>
    <row r="306" spans="14:16" x14ac:dyDescent="0.25">
      <c r="N306">
        <v>304</v>
      </c>
      <c r="O306" t="str">
        <f t="shared" si="15"/>
        <v/>
      </c>
      <c r="P306" t="str">
        <f t="shared" si="15"/>
        <v/>
      </c>
    </row>
    <row r="307" spans="14:16" x14ac:dyDescent="0.25">
      <c r="N307">
        <v>305</v>
      </c>
      <c r="O307" t="str">
        <f t="shared" si="15"/>
        <v/>
      </c>
      <c r="P307" t="str">
        <f t="shared" si="15"/>
        <v/>
      </c>
    </row>
    <row r="308" spans="14:16" x14ac:dyDescent="0.25">
      <c r="N308">
        <v>306</v>
      </c>
      <c r="O308" t="str">
        <f t="shared" si="15"/>
        <v/>
      </c>
      <c r="P308" t="str">
        <f t="shared" si="15"/>
        <v/>
      </c>
    </row>
    <row r="309" spans="14:16" x14ac:dyDescent="0.25">
      <c r="N309">
        <v>307</v>
      </c>
      <c r="O309" t="str">
        <f t="shared" si="15"/>
        <v/>
      </c>
      <c r="P309" t="str">
        <f t="shared" si="15"/>
        <v/>
      </c>
    </row>
    <row r="310" spans="14:16" x14ac:dyDescent="0.25">
      <c r="N310">
        <v>308</v>
      </c>
      <c r="O310" t="str">
        <f t="shared" si="15"/>
        <v/>
      </c>
      <c r="P310" t="str">
        <f t="shared" si="15"/>
        <v/>
      </c>
    </row>
    <row r="311" spans="14:16" x14ac:dyDescent="0.25">
      <c r="N311">
        <v>309</v>
      </c>
      <c r="O311" t="str">
        <f t="shared" si="15"/>
        <v/>
      </c>
      <c r="P311" t="str">
        <f t="shared" si="15"/>
        <v/>
      </c>
    </row>
    <row r="312" spans="14:16" x14ac:dyDescent="0.25">
      <c r="N312">
        <v>310</v>
      </c>
      <c r="O312" t="str">
        <f t="shared" si="15"/>
        <v/>
      </c>
      <c r="P312" t="str">
        <f t="shared" si="15"/>
        <v/>
      </c>
    </row>
    <row r="313" spans="14:16" x14ac:dyDescent="0.25">
      <c r="N313">
        <v>311</v>
      </c>
      <c r="O313" t="str">
        <f t="shared" si="15"/>
        <v/>
      </c>
      <c r="P313" t="str">
        <f t="shared" si="15"/>
        <v/>
      </c>
    </row>
    <row r="314" spans="14:16" x14ac:dyDescent="0.25">
      <c r="N314">
        <v>312</v>
      </c>
      <c r="O314" t="str">
        <f t="shared" si="15"/>
        <v/>
      </c>
      <c r="P314" t="str">
        <f t="shared" si="15"/>
        <v/>
      </c>
    </row>
    <row r="315" spans="14:16" x14ac:dyDescent="0.25">
      <c r="N315">
        <v>313</v>
      </c>
      <c r="O315" t="str">
        <f t="shared" si="15"/>
        <v/>
      </c>
      <c r="P315" t="str">
        <f t="shared" si="15"/>
        <v/>
      </c>
    </row>
    <row r="316" spans="14:16" x14ac:dyDescent="0.25">
      <c r="N316">
        <v>314</v>
      </c>
      <c r="O316" t="str">
        <f t="shared" si="15"/>
        <v/>
      </c>
      <c r="P316" t="str">
        <f t="shared" si="15"/>
        <v/>
      </c>
    </row>
    <row r="317" spans="14:16" x14ac:dyDescent="0.25">
      <c r="N317">
        <v>315</v>
      </c>
      <c r="O317" t="str">
        <f t="shared" si="15"/>
        <v/>
      </c>
      <c r="P317" t="str">
        <f t="shared" si="15"/>
        <v/>
      </c>
    </row>
    <row r="318" spans="14:16" x14ac:dyDescent="0.25">
      <c r="N318">
        <v>316</v>
      </c>
      <c r="O318" t="str">
        <f t="shared" si="15"/>
        <v/>
      </c>
      <c r="P318" t="str">
        <f t="shared" si="15"/>
        <v/>
      </c>
    </row>
    <row r="319" spans="14:16" x14ac:dyDescent="0.25">
      <c r="N319">
        <v>317</v>
      </c>
      <c r="O319" t="str">
        <f t="shared" si="15"/>
        <v/>
      </c>
      <c r="P319" t="str">
        <f t="shared" si="15"/>
        <v/>
      </c>
    </row>
    <row r="320" spans="14:16" x14ac:dyDescent="0.25">
      <c r="N320">
        <v>318</v>
      </c>
      <c r="O320" t="str">
        <f t="shared" si="15"/>
        <v/>
      </c>
      <c r="P320" t="str">
        <f t="shared" si="15"/>
        <v/>
      </c>
    </row>
    <row r="321" spans="14:16" x14ac:dyDescent="0.25">
      <c r="N321">
        <v>319</v>
      </c>
      <c r="O321" t="str">
        <f t="shared" si="15"/>
        <v/>
      </c>
      <c r="P321" t="str">
        <f t="shared" si="15"/>
        <v/>
      </c>
    </row>
    <row r="322" spans="14:16" x14ac:dyDescent="0.25">
      <c r="N322">
        <v>320</v>
      </c>
      <c r="O322" t="str">
        <f t="shared" si="15"/>
        <v/>
      </c>
      <c r="P322" t="str">
        <f t="shared" si="15"/>
        <v/>
      </c>
    </row>
    <row r="323" spans="14:16" x14ac:dyDescent="0.25">
      <c r="N323">
        <v>321</v>
      </c>
      <c r="O323" t="str">
        <f t="shared" ref="O323:P342" si="16">IF(ISNA(VLOOKUP($N323,SystemNames,O$1,FALSE)),"",VLOOKUP($N323,SystemNames,O$1,FALSE))</f>
        <v/>
      </c>
      <c r="P323" t="str">
        <f t="shared" si="16"/>
        <v/>
      </c>
    </row>
    <row r="324" spans="14:16" x14ac:dyDescent="0.25">
      <c r="N324">
        <v>322</v>
      </c>
      <c r="O324" t="str">
        <f t="shared" si="16"/>
        <v/>
      </c>
      <c r="P324" t="str">
        <f t="shared" si="16"/>
        <v/>
      </c>
    </row>
    <row r="325" spans="14:16" x14ac:dyDescent="0.25">
      <c r="N325">
        <v>323</v>
      </c>
      <c r="O325" t="str">
        <f t="shared" si="16"/>
        <v/>
      </c>
      <c r="P325" t="str">
        <f t="shared" si="16"/>
        <v/>
      </c>
    </row>
    <row r="326" spans="14:16" x14ac:dyDescent="0.25">
      <c r="N326">
        <v>324</v>
      </c>
      <c r="O326" t="str">
        <f t="shared" si="16"/>
        <v/>
      </c>
      <c r="P326" t="str">
        <f t="shared" si="16"/>
        <v/>
      </c>
    </row>
    <row r="327" spans="14:16" x14ac:dyDescent="0.25">
      <c r="N327">
        <v>325</v>
      </c>
      <c r="O327" t="str">
        <f t="shared" si="16"/>
        <v/>
      </c>
      <c r="P327" t="str">
        <f t="shared" si="16"/>
        <v/>
      </c>
    </row>
    <row r="328" spans="14:16" x14ac:dyDescent="0.25">
      <c r="N328">
        <v>326</v>
      </c>
      <c r="O328" t="str">
        <f t="shared" si="16"/>
        <v/>
      </c>
      <c r="P328" t="str">
        <f t="shared" si="16"/>
        <v/>
      </c>
    </row>
    <row r="329" spans="14:16" x14ac:dyDescent="0.25">
      <c r="N329">
        <v>327</v>
      </c>
      <c r="O329" t="str">
        <f t="shared" si="16"/>
        <v/>
      </c>
      <c r="P329" t="str">
        <f t="shared" si="16"/>
        <v/>
      </c>
    </row>
    <row r="330" spans="14:16" x14ac:dyDescent="0.25">
      <c r="N330">
        <v>328</v>
      </c>
      <c r="O330" t="str">
        <f t="shared" si="16"/>
        <v/>
      </c>
      <c r="P330" t="str">
        <f t="shared" si="16"/>
        <v/>
      </c>
    </row>
    <row r="331" spans="14:16" x14ac:dyDescent="0.25">
      <c r="N331">
        <v>329</v>
      </c>
      <c r="O331" t="str">
        <f t="shared" si="16"/>
        <v/>
      </c>
      <c r="P331" t="str">
        <f t="shared" si="16"/>
        <v/>
      </c>
    </row>
    <row r="332" spans="14:16" x14ac:dyDescent="0.25">
      <c r="N332">
        <v>330</v>
      </c>
      <c r="O332" t="str">
        <f t="shared" si="16"/>
        <v/>
      </c>
      <c r="P332" t="str">
        <f t="shared" si="16"/>
        <v/>
      </c>
    </row>
    <row r="333" spans="14:16" x14ac:dyDescent="0.25">
      <c r="N333">
        <v>331</v>
      </c>
      <c r="O333" t="str">
        <f t="shared" si="16"/>
        <v/>
      </c>
      <c r="P333" t="str">
        <f t="shared" si="16"/>
        <v/>
      </c>
    </row>
    <row r="334" spans="14:16" x14ac:dyDescent="0.25">
      <c r="N334">
        <v>332</v>
      </c>
      <c r="O334" t="str">
        <f t="shared" si="16"/>
        <v/>
      </c>
      <c r="P334" t="str">
        <f t="shared" si="16"/>
        <v/>
      </c>
    </row>
    <row r="335" spans="14:16" x14ac:dyDescent="0.25">
      <c r="N335">
        <v>333</v>
      </c>
      <c r="O335" t="str">
        <f t="shared" si="16"/>
        <v/>
      </c>
      <c r="P335" t="str">
        <f t="shared" si="16"/>
        <v/>
      </c>
    </row>
    <row r="336" spans="14:16" x14ac:dyDescent="0.25">
      <c r="N336">
        <v>334</v>
      </c>
      <c r="O336" t="str">
        <f t="shared" si="16"/>
        <v/>
      </c>
      <c r="P336" t="str">
        <f t="shared" si="16"/>
        <v/>
      </c>
    </row>
    <row r="337" spans="14:16" x14ac:dyDescent="0.25">
      <c r="N337">
        <v>335</v>
      </c>
      <c r="O337" t="str">
        <f t="shared" si="16"/>
        <v/>
      </c>
      <c r="P337" t="str">
        <f t="shared" si="16"/>
        <v/>
      </c>
    </row>
    <row r="338" spans="14:16" x14ac:dyDescent="0.25">
      <c r="N338">
        <v>336</v>
      </c>
      <c r="O338" t="str">
        <f t="shared" si="16"/>
        <v/>
      </c>
      <c r="P338" t="str">
        <f t="shared" si="16"/>
        <v/>
      </c>
    </row>
    <row r="339" spans="14:16" x14ac:dyDescent="0.25">
      <c r="N339">
        <v>337</v>
      </c>
      <c r="O339" t="str">
        <f t="shared" si="16"/>
        <v/>
      </c>
      <c r="P339" t="str">
        <f t="shared" si="16"/>
        <v/>
      </c>
    </row>
    <row r="340" spans="14:16" x14ac:dyDescent="0.25">
      <c r="N340">
        <v>338</v>
      </c>
      <c r="O340" t="str">
        <f t="shared" si="16"/>
        <v/>
      </c>
      <c r="P340" t="str">
        <f t="shared" si="16"/>
        <v/>
      </c>
    </row>
    <row r="341" spans="14:16" x14ac:dyDescent="0.25">
      <c r="N341">
        <v>339</v>
      </c>
      <c r="O341" t="str">
        <f t="shared" si="16"/>
        <v/>
      </c>
      <c r="P341" t="str">
        <f t="shared" si="16"/>
        <v/>
      </c>
    </row>
    <row r="342" spans="14:16" x14ac:dyDescent="0.25">
      <c r="N342">
        <v>340</v>
      </c>
      <c r="O342" t="str">
        <f t="shared" si="16"/>
        <v/>
      </c>
      <c r="P342" t="str">
        <f t="shared" si="16"/>
        <v/>
      </c>
    </row>
    <row r="343" spans="14:16" x14ac:dyDescent="0.25">
      <c r="N343">
        <v>341</v>
      </c>
      <c r="O343" t="str">
        <f t="shared" ref="O343:P362" si="17">IF(ISNA(VLOOKUP($N343,SystemNames,O$1,FALSE)),"",VLOOKUP($N343,SystemNames,O$1,FALSE))</f>
        <v/>
      </c>
      <c r="P343" t="str">
        <f t="shared" si="17"/>
        <v/>
      </c>
    </row>
    <row r="344" spans="14:16" x14ac:dyDescent="0.25">
      <c r="N344">
        <v>342</v>
      </c>
      <c r="O344" t="str">
        <f t="shared" si="17"/>
        <v/>
      </c>
      <c r="P344" t="str">
        <f t="shared" si="17"/>
        <v/>
      </c>
    </row>
    <row r="345" spans="14:16" x14ac:dyDescent="0.25">
      <c r="N345">
        <v>343</v>
      </c>
      <c r="O345" t="str">
        <f t="shared" si="17"/>
        <v/>
      </c>
      <c r="P345" t="str">
        <f t="shared" si="17"/>
        <v/>
      </c>
    </row>
    <row r="346" spans="14:16" x14ac:dyDescent="0.25">
      <c r="N346">
        <v>344</v>
      </c>
      <c r="O346" t="str">
        <f t="shared" si="17"/>
        <v/>
      </c>
      <c r="P346" t="str">
        <f t="shared" si="17"/>
        <v/>
      </c>
    </row>
    <row r="347" spans="14:16" x14ac:dyDescent="0.25">
      <c r="N347">
        <v>345</v>
      </c>
      <c r="O347" t="str">
        <f t="shared" si="17"/>
        <v/>
      </c>
      <c r="P347" t="str">
        <f t="shared" si="17"/>
        <v/>
      </c>
    </row>
    <row r="348" spans="14:16" x14ac:dyDescent="0.25">
      <c r="N348">
        <v>346</v>
      </c>
      <c r="O348" t="str">
        <f t="shared" si="17"/>
        <v/>
      </c>
      <c r="P348" t="str">
        <f t="shared" si="17"/>
        <v/>
      </c>
    </row>
    <row r="349" spans="14:16" x14ac:dyDescent="0.25">
      <c r="N349">
        <v>347</v>
      </c>
      <c r="O349" t="str">
        <f t="shared" si="17"/>
        <v/>
      </c>
      <c r="P349" t="str">
        <f t="shared" si="17"/>
        <v/>
      </c>
    </row>
    <row r="350" spans="14:16" x14ac:dyDescent="0.25">
      <c r="N350">
        <v>348</v>
      </c>
      <c r="O350" t="str">
        <f t="shared" si="17"/>
        <v/>
      </c>
      <c r="P350" t="str">
        <f t="shared" si="17"/>
        <v/>
      </c>
    </row>
    <row r="351" spans="14:16" x14ac:dyDescent="0.25">
      <c r="N351">
        <v>349</v>
      </c>
      <c r="O351" t="str">
        <f t="shared" si="17"/>
        <v/>
      </c>
      <c r="P351" t="str">
        <f t="shared" si="17"/>
        <v/>
      </c>
    </row>
    <row r="352" spans="14:16" x14ac:dyDescent="0.25">
      <c r="N352">
        <v>350</v>
      </c>
      <c r="O352" t="str">
        <f t="shared" si="17"/>
        <v/>
      </c>
      <c r="P352" t="str">
        <f t="shared" si="17"/>
        <v/>
      </c>
    </row>
    <row r="353" spans="14:16" x14ac:dyDescent="0.25">
      <c r="N353">
        <v>351</v>
      </c>
      <c r="O353" t="str">
        <f t="shared" si="17"/>
        <v/>
      </c>
      <c r="P353" t="str">
        <f t="shared" si="17"/>
        <v/>
      </c>
    </row>
    <row r="354" spans="14:16" x14ac:dyDescent="0.25">
      <c r="N354">
        <v>352</v>
      </c>
      <c r="O354" t="str">
        <f t="shared" si="17"/>
        <v/>
      </c>
      <c r="P354" t="str">
        <f t="shared" si="17"/>
        <v/>
      </c>
    </row>
    <row r="355" spans="14:16" x14ac:dyDescent="0.25">
      <c r="N355">
        <v>353</v>
      </c>
      <c r="O355" t="str">
        <f t="shared" si="17"/>
        <v/>
      </c>
      <c r="P355" t="str">
        <f t="shared" si="17"/>
        <v/>
      </c>
    </row>
    <row r="356" spans="14:16" x14ac:dyDescent="0.25">
      <c r="N356">
        <v>354</v>
      </c>
      <c r="O356" t="str">
        <f t="shared" si="17"/>
        <v/>
      </c>
      <c r="P356" t="str">
        <f t="shared" si="17"/>
        <v/>
      </c>
    </row>
    <row r="357" spans="14:16" x14ac:dyDescent="0.25">
      <c r="N357">
        <v>355</v>
      </c>
      <c r="O357" t="str">
        <f t="shared" si="17"/>
        <v/>
      </c>
      <c r="P357" t="str">
        <f t="shared" si="17"/>
        <v/>
      </c>
    </row>
    <row r="358" spans="14:16" x14ac:dyDescent="0.25">
      <c r="N358">
        <v>356</v>
      </c>
      <c r="O358" t="str">
        <f t="shared" si="17"/>
        <v/>
      </c>
      <c r="P358" t="str">
        <f t="shared" si="17"/>
        <v/>
      </c>
    </row>
    <row r="359" spans="14:16" x14ac:dyDescent="0.25">
      <c r="N359">
        <v>357</v>
      </c>
      <c r="O359" t="str">
        <f t="shared" si="17"/>
        <v/>
      </c>
      <c r="P359" t="str">
        <f t="shared" si="17"/>
        <v/>
      </c>
    </row>
    <row r="360" spans="14:16" x14ac:dyDescent="0.25">
      <c r="N360">
        <v>358</v>
      </c>
      <c r="O360" t="str">
        <f t="shared" si="17"/>
        <v/>
      </c>
      <c r="P360" t="str">
        <f t="shared" si="17"/>
        <v/>
      </c>
    </row>
    <row r="361" spans="14:16" x14ac:dyDescent="0.25">
      <c r="N361">
        <v>359</v>
      </c>
      <c r="O361" t="str">
        <f t="shared" si="17"/>
        <v/>
      </c>
      <c r="P361" t="str">
        <f t="shared" si="17"/>
        <v/>
      </c>
    </row>
    <row r="362" spans="14:16" x14ac:dyDescent="0.25">
      <c r="N362">
        <v>360</v>
      </c>
      <c r="O362" t="str">
        <f t="shared" si="17"/>
        <v/>
      </c>
      <c r="P362" t="str">
        <f t="shared" si="17"/>
        <v/>
      </c>
    </row>
    <row r="363" spans="14:16" x14ac:dyDescent="0.25">
      <c r="N363">
        <v>361</v>
      </c>
      <c r="O363" t="str">
        <f t="shared" ref="O363:P382" si="18">IF(ISNA(VLOOKUP($N363,SystemNames,O$1,FALSE)),"",VLOOKUP($N363,SystemNames,O$1,FALSE))</f>
        <v/>
      </c>
      <c r="P363" t="str">
        <f t="shared" si="18"/>
        <v/>
      </c>
    </row>
    <row r="364" spans="14:16" x14ac:dyDescent="0.25">
      <c r="N364">
        <v>362</v>
      </c>
      <c r="O364" t="str">
        <f t="shared" si="18"/>
        <v/>
      </c>
      <c r="P364" t="str">
        <f t="shared" si="18"/>
        <v/>
      </c>
    </row>
    <row r="365" spans="14:16" x14ac:dyDescent="0.25">
      <c r="N365">
        <v>363</v>
      </c>
      <c r="O365" t="str">
        <f t="shared" si="18"/>
        <v/>
      </c>
      <c r="P365" t="str">
        <f t="shared" si="18"/>
        <v/>
      </c>
    </row>
    <row r="366" spans="14:16" x14ac:dyDescent="0.25">
      <c r="N366">
        <v>364</v>
      </c>
      <c r="O366" t="str">
        <f t="shared" si="18"/>
        <v/>
      </c>
      <c r="P366" t="str">
        <f t="shared" si="18"/>
        <v/>
      </c>
    </row>
    <row r="367" spans="14:16" x14ac:dyDescent="0.25">
      <c r="N367">
        <v>365</v>
      </c>
      <c r="O367" t="str">
        <f t="shared" si="18"/>
        <v/>
      </c>
      <c r="P367" t="str">
        <f t="shared" si="18"/>
        <v/>
      </c>
    </row>
    <row r="368" spans="14:16" x14ac:dyDescent="0.25">
      <c r="N368">
        <v>366</v>
      </c>
      <c r="O368" t="str">
        <f t="shared" si="18"/>
        <v/>
      </c>
      <c r="P368" t="str">
        <f t="shared" si="18"/>
        <v/>
      </c>
    </row>
    <row r="369" spans="14:16" x14ac:dyDescent="0.25">
      <c r="N369">
        <v>367</v>
      </c>
      <c r="O369" t="str">
        <f t="shared" si="18"/>
        <v/>
      </c>
      <c r="P369" t="str">
        <f t="shared" si="18"/>
        <v/>
      </c>
    </row>
    <row r="370" spans="14:16" x14ac:dyDescent="0.25">
      <c r="N370">
        <v>368</v>
      </c>
      <c r="O370" t="str">
        <f t="shared" si="18"/>
        <v/>
      </c>
      <c r="P370" t="str">
        <f t="shared" si="18"/>
        <v/>
      </c>
    </row>
    <row r="371" spans="14:16" x14ac:dyDescent="0.25">
      <c r="N371">
        <v>369</v>
      </c>
      <c r="O371" t="str">
        <f t="shared" si="18"/>
        <v/>
      </c>
      <c r="P371" t="str">
        <f t="shared" si="18"/>
        <v/>
      </c>
    </row>
    <row r="372" spans="14:16" x14ac:dyDescent="0.25">
      <c r="N372">
        <v>370</v>
      </c>
      <c r="O372" t="str">
        <f t="shared" si="18"/>
        <v/>
      </c>
      <c r="P372" t="str">
        <f t="shared" si="18"/>
        <v/>
      </c>
    </row>
    <row r="373" spans="14:16" x14ac:dyDescent="0.25">
      <c r="N373">
        <v>371</v>
      </c>
      <c r="O373" t="str">
        <f t="shared" si="18"/>
        <v/>
      </c>
      <c r="P373" t="str">
        <f t="shared" si="18"/>
        <v/>
      </c>
    </row>
    <row r="374" spans="14:16" x14ac:dyDescent="0.25">
      <c r="N374">
        <v>372</v>
      </c>
      <c r="O374" t="str">
        <f t="shared" si="18"/>
        <v/>
      </c>
      <c r="P374" t="str">
        <f t="shared" si="18"/>
        <v/>
      </c>
    </row>
    <row r="375" spans="14:16" x14ac:dyDescent="0.25">
      <c r="N375">
        <v>373</v>
      </c>
      <c r="O375" t="str">
        <f t="shared" si="18"/>
        <v/>
      </c>
      <c r="P375" t="str">
        <f t="shared" si="18"/>
        <v/>
      </c>
    </row>
    <row r="376" spans="14:16" x14ac:dyDescent="0.25">
      <c r="N376">
        <v>374</v>
      </c>
      <c r="O376" t="str">
        <f t="shared" si="18"/>
        <v/>
      </c>
      <c r="P376" t="str">
        <f t="shared" si="18"/>
        <v/>
      </c>
    </row>
    <row r="377" spans="14:16" x14ac:dyDescent="0.25">
      <c r="N377">
        <v>375</v>
      </c>
      <c r="O377" t="str">
        <f t="shared" si="18"/>
        <v/>
      </c>
      <c r="P377" t="str">
        <f t="shared" si="18"/>
        <v/>
      </c>
    </row>
    <row r="378" spans="14:16" x14ac:dyDescent="0.25">
      <c r="N378">
        <v>376</v>
      </c>
      <c r="O378" t="str">
        <f t="shared" si="18"/>
        <v/>
      </c>
      <c r="P378" t="str">
        <f t="shared" si="18"/>
        <v/>
      </c>
    </row>
    <row r="379" spans="14:16" x14ac:dyDescent="0.25">
      <c r="N379">
        <v>377</v>
      </c>
      <c r="O379" t="str">
        <f t="shared" si="18"/>
        <v/>
      </c>
      <c r="P379" t="str">
        <f t="shared" si="18"/>
        <v/>
      </c>
    </row>
    <row r="380" spans="14:16" x14ac:dyDescent="0.25">
      <c r="N380">
        <v>378</v>
      </c>
      <c r="O380" t="str">
        <f t="shared" si="18"/>
        <v/>
      </c>
      <c r="P380" t="str">
        <f t="shared" si="18"/>
        <v/>
      </c>
    </row>
    <row r="381" spans="14:16" x14ac:dyDescent="0.25">
      <c r="N381">
        <v>379</v>
      </c>
      <c r="O381" t="str">
        <f t="shared" si="18"/>
        <v/>
      </c>
      <c r="P381" t="str">
        <f t="shared" si="18"/>
        <v/>
      </c>
    </row>
    <row r="382" spans="14:16" x14ac:dyDescent="0.25">
      <c r="N382">
        <v>380</v>
      </c>
      <c r="O382" t="str">
        <f t="shared" si="18"/>
        <v/>
      </c>
      <c r="P382" t="str">
        <f t="shared" si="18"/>
        <v/>
      </c>
    </row>
    <row r="383" spans="14:16" x14ac:dyDescent="0.25">
      <c r="N383">
        <v>381</v>
      </c>
      <c r="O383" t="str">
        <f t="shared" ref="O383:P402" si="19">IF(ISNA(VLOOKUP($N383,SystemNames,O$1,FALSE)),"",VLOOKUP($N383,SystemNames,O$1,FALSE))</f>
        <v/>
      </c>
      <c r="P383" t="str">
        <f t="shared" si="19"/>
        <v/>
      </c>
    </row>
    <row r="384" spans="14:16" x14ac:dyDescent="0.25">
      <c r="N384">
        <v>382</v>
      </c>
      <c r="O384" t="str">
        <f t="shared" si="19"/>
        <v/>
      </c>
      <c r="P384" t="str">
        <f t="shared" si="19"/>
        <v/>
      </c>
    </row>
    <row r="385" spans="14:16" x14ac:dyDescent="0.25">
      <c r="N385">
        <v>383</v>
      </c>
      <c r="O385" t="str">
        <f t="shared" si="19"/>
        <v/>
      </c>
      <c r="P385" t="str">
        <f t="shared" si="19"/>
        <v/>
      </c>
    </row>
    <row r="386" spans="14:16" x14ac:dyDescent="0.25">
      <c r="N386">
        <v>384</v>
      </c>
      <c r="O386" t="str">
        <f t="shared" si="19"/>
        <v/>
      </c>
      <c r="P386" t="str">
        <f t="shared" si="19"/>
        <v/>
      </c>
    </row>
    <row r="387" spans="14:16" x14ac:dyDescent="0.25">
      <c r="N387">
        <v>385</v>
      </c>
      <c r="O387" t="str">
        <f t="shared" si="19"/>
        <v/>
      </c>
      <c r="P387" t="str">
        <f t="shared" si="19"/>
        <v/>
      </c>
    </row>
    <row r="388" spans="14:16" x14ac:dyDescent="0.25">
      <c r="N388">
        <v>386</v>
      </c>
      <c r="O388" t="str">
        <f t="shared" si="19"/>
        <v/>
      </c>
      <c r="P388" t="str">
        <f t="shared" si="19"/>
        <v/>
      </c>
    </row>
    <row r="389" spans="14:16" x14ac:dyDescent="0.25">
      <c r="N389">
        <v>387</v>
      </c>
      <c r="O389" t="str">
        <f t="shared" si="19"/>
        <v/>
      </c>
      <c r="P389" t="str">
        <f t="shared" si="19"/>
        <v/>
      </c>
    </row>
    <row r="390" spans="14:16" x14ac:dyDescent="0.25">
      <c r="N390">
        <v>388</v>
      </c>
      <c r="O390" t="str">
        <f t="shared" si="19"/>
        <v/>
      </c>
      <c r="P390" t="str">
        <f t="shared" si="19"/>
        <v/>
      </c>
    </row>
    <row r="391" spans="14:16" x14ac:dyDescent="0.25">
      <c r="N391">
        <v>389</v>
      </c>
      <c r="O391" t="str">
        <f t="shared" si="19"/>
        <v/>
      </c>
      <c r="P391" t="str">
        <f t="shared" si="19"/>
        <v/>
      </c>
    </row>
    <row r="392" spans="14:16" x14ac:dyDescent="0.25">
      <c r="N392">
        <v>390</v>
      </c>
      <c r="O392" t="str">
        <f t="shared" si="19"/>
        <v/>
      </c>
      <c r="P392" t="str">
        <f t="shared" si="19"/>
        <v/>
      </c>
    </row>
    <row r="393" spans="14:16" x14ac:dyDescent="0.25">
      <c r="N393">
        <v>391</v>
      </c>
      <c r="O393" t="str">
        <f t="shared" si="19"/>
        <v/>
      </c>
      <c r="P393" t="str">
        <f t="shared" si="19"/>
        <v/>
      </c>
    </row>
    <row r="394" spans="14:16" x14ac:dyDescent="0.25">
      <c r="N394">
        <v>392</v>
      </c>
      <c r="O394" t="str">
        <f t="shared" si="19"/>
        <v/>
      </c>
      <c r="P394" t="str">
        <f t="shared" si="19"/>
        <v/>
      </c>
    </row>
    <row r="395" spans="14:16" x14ac:dyDescent="0.25">
      <c r="N395">
        <v>393</v>
      </c>
      <c r="O395" t="str">
        <f t="shared" si="19"/>
        <v/>
      </c>
      <c r="P395" t="str">
        <f t="shared" si="19"/>
        <v/>
      </c>
    </row>
    <row r="396" spans="14:16" x14ac:dyDescent="0.25">
      <c r="N396">
        <v>394</v>
      </c>
      <c r="O396" t="str">
        <f t="shared" si="19"/>
        <v/>
      </c>
      <c r="P396" t="str">
        <f t="shared" si="19"/>
        <v/>
      </c>
    </row>
    <row r="397" spans="14:16" x14ac:dyDescent="0.25">
      <c r="N397">
        <v>395</v>
      </c>
      <c r="O397" t="str">
        <f t="shared" si="19"/>
        <v/>
      </c>
      <c r="P397" t="str">
        <f t="shared" si="19"/>
        <v/>
      </c>
    </row>
    <row r="398" spans="14:16" x14ac:dyDescent="0.25">
      <c r="N398">
        <v>396</v>
      </c>
      <c r="O398" t="str">
        <f t="shared" si="19"/>
        <v/>
      </c>
      <c r="P398" t="str">
        <f t="shared" si="19"/>
        <v/>
      </c>
    </row>
    <row r="399" spans="14:16" x14ac:dyDescent="0.25">
      <c r="N399">
        <v>397</v>
      </c>
      <c r="O399" t="str">
        <f t="shared" si="19"/>
        <v/>
      </c>
      <c r="P399" t="str">
        <f t="shared" si="19"/>
        <v/>
      </c>
    </row>
    <row r="400" spans="14:16" x14ac:dyDescent="0.25">
      <c r="N400">
        <v>398</v>
      </c>
      <c r="O400" t="str">
        <f t="shared" si="19"/>
        <v/>
      </c>
      <c r="P400" t="str">
        <f t="shared" si="19"/>
        <v/>
      </c>
    </row>
    <row r="401" spans="14:16" x14ac:dyDescent="0.25">
      <c r="N401">
        <v>399</v>
      </c>
      <c r="O401" t="str">
        <f t="shared" si="19"/>
        <v/>
      </c>
      <c r="P401" t="str">
        <f t="shared" si="19"/>
        <v/>
      </c>
    </row>
    <row r="402" spans="14:16" x14ac:dyDescent="0.25">
      <c r="N402">
        <v>400</v>
      </c>
      <c r="O402" t="str">
        <f t="shared" si="19"/>
        <v/>
      </c>
      <c r="P402" t="str">
        <f t="shared" si="19"/>
        <v/>
      </c>
    </row>
    <row r="403" spans="14:16" x14ac:dyDescent="0.25">
      <c r="N403">
        <v>401</v>
      </c>
      <c r="O403" t="str">
        <f t="shared" ref="O403:P422" si="20">IF(ISNA(VLOOKUP($N403,SystemNames,O$1,FALSE)),"",VLOOKUP($N403,SystemNames,O$1,FALSE))</f>
        <v/>
      </c>
      <c r="P403" t="str">
        <f t="shared" si="20"/>
        <v/>
      </c>
    </row>
    <row r="404" spans="14:16" x14ac:dyDescent="0.25">
      <c r="N404">
        <v>402</v>
      </c>
      <c r="O404" t="str">
        <f t="shared" si="20"/>
        <v/>
      </c>
      <c r="P404" t="str">
        <f t="shared" si="20"/>
        <v/>
      </c>
    </row>
    <row r="405" spans="14:16" x14ac:dyDescent="0.25">
      <c r="N405">
        <v>403</v>
      </c>
      <c r="O405" t="str">
        <f t="shared" si="20"/>
        <v/>
      </c>
      <c r="P405" t="str">
        <f t="shared" si="20"/>
        <v/>
      </c>
    </row>
    <row r="406" spans="14:16" x14ac:dyDescent="0.25">
      <c r="N406">
        <v>404</v>
      </c>
      <c r="O406" t="str">
        <f t="shared" si="20"/>
        <v/>
      </c>
      <c r="P406" t="str">
        <f t="shared" si="20"/>
        <v/>
      </c>
    </row>
    <row r="407" spans="14:16" x14ac:dyDescent="0.25">
      <c r="N407">
        <v>405</v>
      </c>
      <c r="O407" t="str">
        <f t="shared" si="20"/>
        <v/>
      </c>
      <c r="P407" t="str">
        <f t="shared" si="20"/>
        <v/>
      </c>
    </row>
    <row r="408" spans="14:16" x14ac:dyDescent="0.25">
      <c r="N408">
        <v>406</v>
      </c>
      <c r="O408" t="str">
        <f t="shared" si="20"/>
        <v/>
      </c>
      <c r="P408" t="str">
        <f t="shared" si="20"/>
        <v/>
      </c>
    </row>
    <row r="409" spans="14:16" x14ac:dyDescent="0.25">
      <c r="N409">
        <v>407</v>
      </c>
      <c r="O409" t="str">
        <f t="shared" si="20"/>
        <v/>
      </c>
      <c r="P409" t="str">
        <f t="shared" si="20"/>
        <v/>
      </c>
    </row>
    <row r="410" spans="14:16" x14ac:dyDescent="0.25">
      <c r="N410">
        <v>408</v>
      </c>
      <c r="O410" t="str">
        <f t="shared" si="20"/>
        <v/>
      </c>
      <c r="P410" t="str">
        <f t="shared" si="20"/>
        <v/>
      </c>
    </row>
    <row r="411" spans="14:16" x14ac:dyDescent="0.25">
      <c r="N411">
        <v>409</v>
      </c>
      <c r="O411" t="str">
        <f t="shared" si="20"/>
        <v/>
      </c>
      <c r="P411" t="str">
        <f t="shared" si="20"/>
        <v/>
      </c>
    </row>
    <row r="412" spans="14:16" x14ac:dyDescent="0.25">
      <c r="N412">
        <v>410</v>
      </c>
      <c r="O412" t="str">
        <f t="shared" si="20"/>
        <v/>
      </c>
      <c r="P412" t="str">
        <f t="shared" si="20"/>
        <v/>
      </c>
    </row>
    <row r="413" spans="14:16" x14ac:dyDescent="0.25">
      <c r="N413">
        <v>411</v>
      </c>
      <c r="O413" t="str">
        <f t="shared" si="20"/>
        <v/>
      </c>
      <c r="P413" t="str">
        <f t="shared" si="20"/>
        <v/>
      </c>
    </row>
    <row r="414" spans="14:16" x14ac:dyDescent="0.25">
      <c r="N414">
        <v>412</v>
      </c>
      <c r="O414" t="str">
        <f t="shared" si="20"/>
        <v/>
      </c>
      <c r="P414" t="str">
        <f t="shared" si="20"/>
        <v/>
      </c>
    </row>
    <row r="415" spans="14:16" x14ac:dyDescent="0.25">
      <c r="N415">
        <v>413</v>
      </c>
      <c r="O415" t="str">
        <f t="shared" si="20"/>
        <v/>
      </c>
      <c r="P415" t="str">
        <f t="shared" si="20"/>
        <v/>
      </c>
    </row>
    <row r="416" spans="14:16" x14ac:dyDescent="0.25">
      <c r="N416">
        <v>414</v>
      </c>
      <c r="O416" t="str">
        <f t="shared" si="20"/>
        <v/>
      </c>
      <c r="P416" t="str">
        <f t="shared" si="20"/>
        <v/>
      </c>
    </row>
    <row r="417" spans="14:16" x14ac:dyDescent="0.25">
      <c r="N417">
        <v>415</v>
      </c>
      <c r="O417" t="str">
        <f t="shared" si="20"/>
        <v/>
      </c>
      <c r="P417" t="str">
        <f t="shared" si="20"/>
        <v/>
      </c>
    </row>
    <row r="418" spans="14:16" x14ac:dyDescent="0.25">
      <c r="N418">
        <v>416</v>
      </c>
      <c r="O418" t="str">
        <f t="shared" si="20"/>
        <v/>
      </c>
      <c r="P418" t="str">
        <f t="shared" si="20"/>
        <v/>
      </c>
    </row>
    <row r="419" spans="14:16" x14ac:dyDescent="0.25">
      <c r="N419">
        <v>417</v>
      </c>
      <c r="O419" t="str">
        <f t="shared" si="20"/>
        <v/>
      </c>
      <c r="P419" t="str">
        <f t="shared" si="20"/>
        <v/>
      </c>
    </row>
    <row r="420" spans="14:16" x14ac:dyDescent="0.25">
      <c r="N420">
        <v>418</v>
      </c>
      <c r="O420" t="str">
        <f t="shared" si="20"/>
        <v/>
      </c>
      <c r="P420" t="str">
        <f t="shared" si="20"/>
        <v/>
      </c>
    </row>
    <row r="421" spans="14:16" x14ac:dyDescent="0.25">
      <c r="N421">
        <v>419</v>
      </c>
      <c r="O421" t="str">
        <f t="shared" si="20"/>
        <v/>
      </c>
      <c r="P421" t="str">
        <f t="shared" si="20"/>
        <v/>
      </c>
    </row>
    <row r="422" spans="14:16" x14ac:dyDescent="0.25">
      <c r="N422">
        <v>420</v>
      </c>
      <c r="O422" t="str">
        <f t="shared" si="20"/>
        <v/>
      </c>
      <c r="P422" t="str">
        <f t="shared" si="20"/>
        <v/>
      </c>
    </row>
    <row r="423" spans="14:16" x14ac:dyDescent="0.25">
      <c r="N423">
        <v>421</v>
      </c>
      <c r="O423" t="str">
        <f t="shared" ref="O423:P442" si="21">IF(ISNA(VLOOKUP($N423,SystemNames,O$1,FALSE)),"",VLOOKUP($N423,SystemNames,O$1,FALSE))</f>
        <v/>
      </c>
      <c r="P423" t="str">
        <f t="shared" si="21"/>
        <v/>
      </c>
    </row>
    <row r="424" spans="14:16" x14ac:dyDescent="0.25">
      <c r="N424">
        <v>422</v>
      </c>
      <c r="O424" t="str">
        <f t="shared" si="21"/>
        <v/>
      </c>
      <c r="P424" t="str">
        <f t="shared" si="21"/>
        <v/>
      </c>
    </row>
    <row r="425" spans="14:16" x14ac:dyDescent="0.25">
      <c r="N425">
        <v>423</v>
      </c>
      <c r="O425" t="str">
        <f t="shared" si="21"/>
        <v/>
      </c>
      <c r="P425" t="str">
        <f t="shared" si="21"/>
        <v/>
      </c>
    </row>
    <row r="426" spans="14:16" x14ac:dyDescent="0.25">
      <c r="N426">
        <v>424</v>
      </c>
      <c r="O426" t="str">
        <f t="shared" si="21"/>
        <v/>
      </c>
      <c r="P426" t="str">
        <f t="shared" si="21"/>
        <v/>
      </c>
    </row>
    <row r="427" spans="14:16" x14ac:dyDescent="0.25">
      <c r="N427">
        <v>425</v>
      </c>
      <c r="O427" t="str">
        <f t="shared" si="21"/>
        <v/>
      </c>
      <c r="P427" t="str">
        <f t="shared" si="21"/>
        <v/>
      </c>
    </row>
    <row r="428" spans="14:16" x14ac:dyDescent="0.25">
      <c r="N428">
        <v>426</v>
      </c>
      <c r="O428" t="str">
        <f t="shared" si="21"/>
        <v/>
      </c>
      <c r="P428" t="str">
        <f t="shared" si="21"/>
        <v/>
      </c>
    </row>
    <row r="429" spans="14:16" x14ac:dyDescent="0.25">
      <c r="N429">
        <v>427</v>
      </c>
      <c r="O429" t="str">
        <f t="shared" si="21"/>
        <v/>
      </c>
      <c r="P429" t="str">
        <f t="shared" si="21"/>
        <v/>
      </c>
    </row>
    <row r="430" spans="14:16" x14ac:dyDescent="0.25">
      <c r="N430">
        <v>428</v>
      </c>
      <c r="O430" t="str">
        <f t="shared" si="21"/>
        <v/>
      </c>
      <c r="P430" t="str">
        <f t="shared" si="21"/>
        <v/>
      </c>
    </row>
    <row r="431" spans="14:16" x14ac:dyDescent="0.25">
      <c r="N431">
        <v>429</v>
      </c>
      <c r="O431" t="str">
        <f t="shared" si="21"/>
        <v/>
      </c>
      <c r="P431" t="str">
        <f t="shared" si="21"/>
        <v/>
      </c>
    </row>
    <row r="432" spans="14:16" x14ac:dyDescent="0.25">
      <c r="N432">
        <v>430</v>
      </c>
      <c r="O432" t="str">
        <f t="shared" si="21"/>
        <v/>
      </c>
      <c r="P432" t="str">
        <f t="shared" si="21"/>
        <v/>
      </c>
    </row>
    <row r="433" spans="14:16" x14ac:dyDescent="0.25">
      <c r="N433">
        <v>431</v>
      </c>
      <c r="O433" t="str">
        <f t="shared" si="21"/>
        <v/>
      </c>
      <c r="P433" t="str">
        <f t="shared" si="21"/>
        <v/>
      </c>
    </row>
    <row r="434" spans="14:16" x14ac:dyDescent="0.25">
      <c r="N434">
        <v>432</v>
      </c>
      <c r="O434" t="str">
        <f t="shared" si="21"/>
        <v/>
      </c>
      <c r="P434" t="str">
        <f t="shared" si="21"/>
        <v/>
      </c>
    </row>
    <row r="435" spans="14:16" x14ac:dyDescent="0.25">
      <c r="N435">
        <v>433</v>
      </c>
      <c r="O435" t="str">
        <f t="shared" si="21"/>
        <v/>
      </c>
      <c r="P435" t="str">
        <f t="shared" si="21"/>
        <v/>
      </c>
    </row>
    <row r="436" spans="14:16" x14ac:dyDescent="0.25">
      <c r="N436">
        <v>434</v>
      </c>
      <c r="O436" t="str">
        <f t="shared" si="21"/>
        <v/>
      </c>
      <c r="P436" t="str">
        <f t="shared" si="21"/>
        <v/>
      </c>
    </row>
    <row r="437" spans="14:16" x14ac:dyDescent="0.25">
      <c r="N437">
        <v>435</v>
      </c>
      <c r="O437" t="str">
        <f t="shared" si="21"/>
        <v/>
      </c>
      <c r="P437" t="str">
        <f t="shared" si="21"/>
        <v/>
      </c>
    </row>
    <row r="438" spans="14:16" x14ac:dyDescent="0.25">
      <c r="N438">
        <v>436</v>
      </c>
      <c r="O438" t="str">
        <f t="shared" si="21"/>
        <v/>
      </c>
      <c r="P438" t="str">
        <f t="shared" si="21"/>
        <v/>
      </c>
    </row>
    <row r="439" spans="14:16" x14ac:dyDescent="0.25">
      <c r="N439">
        <v>437</v>
      </c>
      <c r="O439" t="str">
        <f t="shared" si="21"/>
        <v/>
      </c>
      <c r="P439" t="str">
        <f t="shared" si="21"/>
        <v/>
      </c>
    </row>
    <row r="440" spans="14:16" x14ac:dyDescent="0.25">
      <c r="N440">
        <v>438</v>
      </c>
      <c r="O440" t="str">
        <f t="shared" si="21"/>
        <v/>
      </c>
      <c r="P440" t="str">
        <f t="shared" si="21"/>
        <v/>
      </c>
    </row>
    <row r="441" spans="14:16" x14ac:dyDescent="0.25">
      <c r="N441">
        <v>439</v>
      </c>
      <c r="O441" t="str">
        <f t="shared" si="21"/>
        <v/>
      </c>
      <c r="P441" t="str">
        <f t="shared" si="21"/>
        <v/>
      </c>
    </row>
    <row r="442" spans="14:16" x14ac:dyDescent="0.25">
      <c r="N442">
        <v>440</v>
      </c>
      <c r="O442" t="str">
        <f t="shared" si="21"/>
        <v/>
      </c>
      <c r="P442" t="str">
        <f t="shared" si="21"/>
        <v/>
      </c>
    </row>
    <row r="443" spans="14:16" x14ac:dyDescent="0.25">
      <c r="N443">
        <v>441</v>
      </c>
      <c r="O443" t="str">
        <f t="shared" ref="O443:P462" si="22">IF(ISNA(VLOOKUP($N443,SystemNames,O$1,FALSE)),"",VLOOKUP($N443,SystemNames,O$1,FALSE))</f>
        <v/>
      </c>
      <c r="P443" t="str">
        <f t="shared" si="22"/>
        <v/>
      </c>
    </row>
    <row r="444" spans="14:16" x14ac:dyDescent="0.25">
      <c r="N444">
        <v>442</v>
      </c>
      <c r="O444" t="str">
        <f t="shared" si="22"/>
        <v/>
      </c>
      <c r="P444" t="str">
        <f t="shared" si="22"/>
        <v/>
      </c>
    </row>
    <row r="445" spans="14:16" x14ac:dyDescent="0.25">
      <c r="N445">
        <v>443</v>
      </c>
      <c r="O445" t="str">
        <f t="shared" si="22"/>
        <v/>
      </c>
      <c r="P445" t="str">
        <f t="shared" si="22"/>
        <v/>
      </c>
    </row>
    <row r="446" spans="14:16" x14ac:dyDescent="0.25">
      <c r="N446">
        <v>444</v>
      </c>
      <c r="O446" t="str">
        <f t="shared" si="22"/>
        <v/>
      </c>
      <c r="P446" t="str">
        <f t="shared" si="22"/>
        <v/>
      </c>
    </row>
    <row r="447" spans="14:16" x14ac:dyDescent="0.25">
      <c r="N447">
        <v>445</v>
      </c>
      <c r="O447" t="str">
        <f t="shared" si="22"/>
        <v/>
      </c>
      <c r="P447" t="str">
        <f t="shared" si="22"/>
        <v/>
      </c>
    </row>
    <row r="448" spans="14:16" x14ac:dyDescent="0.25">
      <c r="N448">
        <v>446</v>
      </c>
      <c r="O448" t="str">
        <f t="shared" si="22"/>
        <v/>
      </c>
      <c r="P448" t="str">
        <f t="shared" si="22"/>
        <v/>
      </c>
    </row>
    <row r="449" spans="14:16" x14ac:dyDescent="0.25">
      <c r="N449">
        <v>447</v>
      </c>
      <c r="O449" t="str">
        <f t="shared" si="22"/>
        <v/>
      </c>
      <c r="P449" t="str">
        <f t="shared" si="22"/>
        <v/>
      </c>
    </row>
    <row r="450" spans="14:16" x14ac:dyDescent="0.25">
      <c r="N450">
        <v>448</v>
      </c>
      <c r="O450" t="str">
        <f t="shared" si="22"/>
        <v/>
      </c>
      <c r="P450" t="str">
        <f t="shared" si="22"/>
        <v/>
      </c>
    </row>
    <row r="451" spans="14:16" x14ac:dyDescent="0.25">
      <c r="N451">
        <v>449</v>
      </c>
      <c r="O451" t="str">
        <f t="shared" si="22"/>
        <v/>
      </c>
      <c r="P451" t="str">
        <f t="shared" si="22"/>
        <v/>
      </c>
    </row>
    <row r="452" spans="14:16" x14ac:dyDescent="0.25">
      <c r="N452">
        <v>450</v>
      </c>
      <c r="O452" t="str">
        <f t="shared" si="22"/>
        <v/>
      </c>
      <c r="P452" t="str">
        <f t="shared" si="22"/>
        <v/>
      </c>
    </row>
    <row r="453" spans="14:16" x14ac:dyDescent="0.25">
      <c r="N453">
        <v>451</v>
      </c>
      <c r="O453" t="str">
        <f t="shared" si="22"/>
        <v/>
      </c>
      <c r="P453" t="str">
        <f t="shared" si="22"/>
        <v/>
      </c>
    </row>
    <row r="454" spans="14:16" x14ac:dyDescent="0.25">
      <c r="N454">
        <v>452</v>
      </c>
      <c r="O454" t="str">
        <f t="shared" si="22"/>
        <v/>
      </c>
      <c r="P454" t="str">
        <f t="shared" si="22"/>
        <v/>
      </c>
    </row>
    <row r="455" spans="14:16" x14ac:dyDescent="0.25">
      <c r="N455">
        <v>453</v>
      </c>
      <c r="O455" t="str">
        <f t="shared" si="22"/>
        <v/>
      </c>
      <c r="P455" t="str">
        <f t="shared" si="22"/>
        <v/>
      </c>
    </row>
    <row r="456" spans="14:16" x14ac:dyDescent="0.25">
      <c r="N456">
        <v>454</v>
      </c>
      <c r="O456" t="str">
        <f t="shared" si="22"/>
        <v/>
      </c>
      <c r="P456" t="str">
        <f t="shared" si="22"/>
        <v/>
      </c>
    </row>
    <row r="457" spans="14:16" x14ac:dyDescent="0.25">
      <c r="N457">
        <v>455</v>
      </c>
      <c r="O457" t="str">
        <f t="shared" si="22"/>
        <v/>
      </c>
      <c r="P457" t="str">
        <f t="shared" si="22"/>
        <v/>
      </c>
    </row>
    <row r="458" spans="14:16" x14ac:dyDescent="0.25">
      <c r="N458">
        <v>456</v>
      </c>
      <c r="O458" t="str">
        <f t="shared" si="22"/>
        <v/>
      </c>
      <c r="P458" t="str">
        <f t="shared" si="22"/>
        <v/>
      </c>
    </row>
    <row r="459" spans="14:16" x14ac:dyDescent="0.25">
      <c r="N459">
        <v>457</v>
      </c>
      <c r="O459" t="str">
        <f t="shared" si="22"/>
        <v/>
      </c>
      <c r="P459" t="str">
        <f t="shared" si="22"/>
        <v/>
      </c>
    </row>
    <row r="460" spans="14:16" x14ac:dyDescent="0.25">
      <c r="N460">
        <v>458</v>
      </c>
      <c r="O460" t="str">
        <f t="shared" si="22"/>
        <v/>
      </c>
      <c r="P460" t="str">
        <f t="shared" si="22"/>
        <v/>
      </c>
    </row>
    <row r="461" spans="14:16" x14ac:dyDescent="0.25">
      <c r="N461">
        <v>459</v>
      </c>
      <c r="O461" t="str">
        <f t="shared" si="22"/>
        <v/>
      </c>
      <c r="P461" t="str">
        <f t="shared" si="22"/>
        <v/>
      </c>
    </row>
    <row r="462" spans="14:16" x14ac:dyDescent="0.25">
      <c r="N462">
        <v>460</v>
      </c>
      <c r="O462" t="str">
        <f t="shared" si="22"/>
        <v/>
      </c>
      <c r="P462" t="str">
        <f t="shared" si="22"/>
        <v/>
      </c>
    </row>
    <row r="463" spans="14:16" x14ac:dyDescent="0.25">
      <c r="N463">
        <v>461</v>
      </c>
      <c r="O463" t="str">
        <f t="shared" ref="O463:P482" si="23">IF(ISNA(VLOOKUP($N463,SystemNames,O$1,FALSE)),"",VLOOKUP($N463,SystemNames,O$1,FALSE))</f>
        <v/>
      </c>
      <c r="P463" t="str">
        <f t="shared" si="23"/>
        <v/>
      </c>
    </row>
    <row r="464" spans="14:16" x14ac:dyDescent="0.25">
      <c r="N464">
        <v>462</v>
      </c>
      <c r="O464" t="str">
        <f t="shared" si="23"/>
        <v/>
      </c>
      <c r="P464" t="str">
        <f t="shared" si="23"/>
        <v/>
      </c>
    </row>
    <row r="465" spans="14:16" x14ac:dyDescent="0.25">
      <c r="N465">
        <v>463</v>
      </c>
      <c r="O465" t="str">
        <f t="shared" si="23"/>
        <v/>
      </c>
      <c r="P465" t="str">
        <f t="shared" si="23"/>
        <v/>
      </c>
    </row>
    <row r="466" spans="14:16" x14ac:dyDescent="0.25">
      <c r="N466">
        <v>464</v>
      </c>
      <c r="O466" t="str">
        <f t="shared" si="23"/>
        <v/>
      </c>
      <c r="P466" t="str">
        <f t="shared" si="23"/>
        <v/>
      </c>
    </row>
    <row r="467" spans="14:16" x14ac:dyDescent="0.25">
      <c r="N467">
        <v>465</v>
      </c>
      <c r="O467" t="str">
        <f t="shared" si="23"/>
        <v/>
      </c>
      <c r="P467" t="str">
        <f t="shared" si="23"/>
        <v/>
      </c>
    </row>
    <row r="468" spans="14:16" x14ac:dyDescent="0.25">
      <c r="N468">
        <v>466</v>
      </c>
      <c r="O468" t="str">
        <f t="shared" si="23"/>
        <v/>
      </c>
      <c r="P468" t="str">
        <f t="shared" si="23"/>
        <v/>
      </c>
    </row>
    <row r="469" spans="14:16" x14ac:dyDescent="0.25">
      <c r="N469">
        <v>467</v>
      </c>
      <c r="O469" t="str">
        <f t="shared" si="23"/>
        <v/>
      </c>
      <c r="P469" t="str">
        <f t="shared" si="23"/>
        <v/>
      </c>
    </row>
    <row r="470" spans="14:16" x14ac:dyDescent="0.25">
      <c r="N470">
        <v>468</v>
      </c>
      <c r="O470" t="str">
        <f t="shared" si="23"/>
        <v/>
      </c>
      <c r="P470" t="str">
        <f t="shared" si="23"/>
        <v/>
      </c>
    </row>
    <row r="471" spans="14:16" x14ac:dyDescent="0.25">
      <c r="N471">
        <v>469</v>
      </c>
      <c r="O471" t="str">
        <f t="shared" si="23"/>
        <v/>
      </c>
      <c r="P471" t="str">
        <f t="shared" si="23"/>
        <v/>
      </c>
    </row>
    <row r="472" spans="14:16" x14ac:dyDescent="0.25">
      <c r="N472">
        <v>470</v>
      </c>
      <c r="O472" t="str">
        <f t="shared" si="23"/>
        <v/>
      </c>
      <c r="P472" t="str">
        <f t="shared" si="23"/>
        <v/>
      </c>
    </row>
    <row r="473" spans="14:16" x14ac:dyDescent="0.25">
      <c r="N473">
        <v>471</v>
      </c>
      <c r="O473" t="str">
        <f t="shared" si="23"/>
        <v/>
      </c>
      <c r="P473" t="str">
        <f t="shared" si="23"/>
        <v/>
      </c>
    </row>
    <row r="474" spans="14:16" x14ac:dyDescent="0.25">
      <c r="N474">
        <v>472</v>
      </c>
      <c r="O474" t="str">
        <f t="shared" si="23"/>
        <v/>
      </c>
      <c r="P474" t="str">
        <f t="shared" si="23"/>
        <v/>
      </c>
    </row>
    <row r="475" spans="14:16" x14ac:dyDescent="0.25">
      <c r="N475">
        <v>473</v>
      </c>
      <c r="O475" t="str">
        <f t="shared" si="23"/>
        <v/>
      </c>
      <c r="P475" t="str">
        <f t="shared" si="23"/>
        <v/>
      </c>
    </row>
    <row r="476" spans="14:16" x14ac:dyDescent="0.25">
      <c r="N476">
        <v>474</v>
      </c>
      <c r="O476" t="str">
        <f t="shared" si="23"/>
        <v/>
      </c>
      <c r="P476" t="str">
        <f t="shared" si="23"/>
        <v/>
      </c>
    </row>
    <row r="477" spans="14:16" x14ac:dyDescent="0.25">
      <c r="N477">
        <v>475</v>
      </c>
      <c r="O477" t="str">
        <f t="shared" si="23"/>
        <v/>
      </c>
      <c r="P477" t="str">
        <f t="shared" si="23"/>
        <v/>
      </c>
    </row>
    <row r="478" spans="14:16" x14ac:dyDescent="0.25">
      <c r="N478">
        <v>476</v>
      </c>
      <c r="O478" t="str">
        <f t="shared" si="23"/>
        <v/>
      </c>
      <c r="P478" t="str">
        <f t="shared" si="23"/>
        <v/>
      </c>
    </row>
    <row r="479" spans="14:16" x14ac:dyDescent="0.25">
      <c r="N479">
        <v>477</v>
      </c>
      <c r="O479" t="str">
        <f t="shared" si="23"/>
        <v/>
      </c>
      <c r="P479" t="str">
        <f t="shared" si="23"/>
        <v/>
      </c>
    </row>
    <row r="480" spans="14:16" x14ac:dyDescent="0.25">
      <c r="N480">
        <v>478</v>
      </c>
      <c r="O480" t="str">
        <f t="shared" si="23"/>
        <v/>
      </c>
      <c r="P480" t="str">
        <f t="shared" si="23"/>
        <v/>
      </c>
    </row>
    <row r="481" spans="14:16" x14ac:dyDescent="0.25">
      <c r="N481">
        <v>479</v>
      </c>
      <c r="O481" t="str">
        <f t="shared" si="23"/>
        <v/>
      </c>
      <c r="P481" t="str">
        <f t="shared" si="23"/>
        <v/>
      </c>
    </row>
    <row r="482" spans="14:16" x14ac:dyDescent="0.25">
      <c r="N482">
        <v>480</v>
      </c>
      <c r="O482" t="str">
        <f t="shared" si="23"/>
        <v/>
      </c>
      <c r="P482" t="str">
        <f t="shared" si="23"/>
        <v/>
      </c>
    </row>
    <row r="483" spans="14:16" x14ac:dyDescent="0.25">
      <c r="N483">
        <v>481</v>
      </c>
      <c r="O483" t="str">
        <f t="shared" ref="O483:P502" si="24">IF(ISNA(VLOOKUP($N483,SystemNames,O$1,FALSE)),"",VLOOKUP($N483,SystemNames,O$1,FALSE))</f>
        <v/>
      </c>
      <c r="P483" t="str">
        <f t="shared" si="24"/>
        <v/>
      </c>
    </row>
    <row r="484" spans="14:16" x14ac:dyDescent="0.25">
      <c r="N484">
        <v>482</v>
      </c>
      <c r="O484" t="str">
        <f t="shared" si="24"/>
        <v/>
      </c>
      <c r="P484" t="str">
        <f t="shared" si="24"/>
        <v/>
      </c>
    </row>
    <row r="485" spans="14:16" x14ac:dyDescent="0.25">
      <c r="N485">
        <v>483</v>
      </c>
      <c r="O485" t="str">
        <f t="shared" si="24"/>
        <v/>
      </c>
      <c r="P485" t="str">
        <f t="shared" si="24"/>
        <v/>
      </c>
    </row>
    <row r="486" spans="14:16" x14ac:dyDescent="0.25">
      <c r="N486">
        <v>484</v>
      </c>
      <c r="O486" t="str">
        <f t="shared" si="24"/>
        <v/>
      </c>
      <c r="P486" t="str">
        <f t="shared" si="24"/>
        <v/>
      </c>
    </row>
    <row r="487" spans="14:16" x14ac:dyDescent="0.25">
      <c r="N487">
        <v>485</v>
      </c>
      <c r="O487" t="str">
        <f t="shared" si="24"/>
        <v/>
      </c>
      <c r="P487" t="str">
        <f t="shared" si="24"/>
        <v/>
      </c>
    </row>
    <row r="488" spans="14:16" x14ac:dyDescent="0.25">
      <c r="N488">
        <v>486</v>
      </c>
      <c r="O488" t="str">
        <f t="shared" si="24"/>
        <v/>
      </c>
      <c r="P488" t="str">
        <f t="shared" si="24"/>
        <v/>
      </c>
    </row>
    <row r="489" spans="14:16" x14ac:dyDescent="0.25">
      <c r="N489">
        <v>487</v>
      </c>
      <c r="O489" t="str">
        <f t="shared" si="24"/>
        <v/>
      </c>
      <c r="P489" t="str">
        <f t="shared" si="24"/>
        <v/>
      </c>
    </row>
    <row r="490" spans="14:16" x14ac:dyDescent="0.25">
      <c r="N490">
        <v>488</v>
      </c>
      <c r="O490" t="str">
        <f t="shared" si="24"/>
        <v/>
      </c>
      <c r="P490" t="str">
        <f t="shared" si="24"/>
        <v/>
      </c>
    </row>
    <row r="491" spans="14:16" x14ac:dyDescent="0.25">
      <c r="N491">
        <v>489</v>
      </c>
      <c r="O491" t="str">
        <f t="shared" si="24"/>
        <v/>
      </c>
      <c r="P491" t="str">
        <f t="shared" si="24"/>
        <v/>
      </c>
    </row>
    <row r="492" spans="14:16" x14ac:dyDescent="0.25">
      <c r="N492">
        <v>490</v>
      </c>
      <c r="O492" t="str">
        <f t="shared" si="24"/>
        <v/>
      </c>
      <c r="P492" t="str">
        <f t="shared" si="24"/>
        <v/>
      </c>
    </row>
    <row r="493" spans="14:16" x14ac:dyDescent="0.25">
      <c r="N493">
        <v>491</v>
      </c>
      <c r="O493" t="str">
        <f t="shared" si="24"/>
        <v/>
      </c>
      <c r="P493" t="str">
        <f t="shared" si="24"/>
        <v/>
      </c>
    </row>
    <row r="494" spans="14:16" x14ac:dyDescent="0.25">
      <c r="N494">
        <v>492</v>
      </c>
      <c r="O494" t="str">
        <f t="shared" si="24"/>
        <v/>
      </c>
      <c r="P494" t="str">
        <f t="shared" si="24"/>
        <v/>
      </c>
    </row>
    <row r="495" spans="14:16" x14ac:dyDescent="0.25">
      <c r="N495">
        <v>493</v>
      </c>
      <c r="O495" t="str">
        <f t="shared" si="24"/>
        <v/>
      </c>
      <c r="P495" t="str">
        <f t="shared" si="24"/>
        <v/>
      </c>
    </row>
    <row r="496" spans="14:16" x14ac:dyDescent="0.25">
      <c r="N496">
        <v>494</v>
      </c>
      <c r="O496" t="str">
        <f t="shared" si="24"/>
        <v/>
      </c>
      <c r="P496" t="str">
        <f t="shared" si="24"/>
        <v/>
      </c>
    </row>
    <row r="497" spans="14:16" x14ac:dyDescent="0.25">
      <c r="N497">
        <v>495</v>
      </c>
      <c r="O497" t="str">
        <f t="shared" si="24"/>
        <v/>
      </c>
      <c r="P497" t="str">
        <f t="shared" si="24"/>
        <v/>
      </c>
    </row>
    <row r="498" spans="14:16" x14ac:dyDescent="0.25">
      <c r="N498">
        <v>496</v>
      </c>
      <c r="O498" t="str">
        <f t="shared" si="24"/>
        <v/>
      </c>
      <c r="P498" t="str">
        <f t="shared" si="24"/>
        <v/>
      </c>
    </row>
    <row r="499" spans="14:16" x14ac:dyDescent="0.25">
      <c r="N499">
        <v>497</v>
      </c>
      <c r="O499" t="str">
        <f t="shared" si="24"/>
        <v/>
      </c>
      <c r="P499" t="str">
        <f t="shared" si="24"/>
        <v/>
      </c>
    </row>
    <row r="500" spans="14:16" x14ac:dyDescent="0.25">
      <c r="N500">
        <v>498</v>
      </c>
      <c r="O500" t="str">
        <f t="shared" si="24"/>
        <v/>
      </c>
      <c r="P500" t="str">
        <f t="shared" si="24"/>
        <v/>
      </c>
    </row>
    <row r="501" spans="14:16" x14ac:dyDescent="0.25">
      <c r="N501">
        <v>499</v>
      </c>
      <c r="O501" t="str">
        <f t="shared" si="24"/>
        <v/>
      </c>
      <c r="P501" t="str">
        <f t="shared" si="24"/>
        <v/>
      </c>
    </row>
    <row r="502" spans="14:16" x14ac:dyDescent="0.25">
      <c r="N502">
        <v>500</v>
      </c>
      <c r="O502" t="str">
        <f t="shared" si="24"/>
        <v/>
      </c>
      <c r="P502" t="str">
        <f t="shared" si="24"/>
        <v/>
      </c>
    </row>
  </sheetData>
  <sortState xmlns:xlrd2="http://schemas.microsoft.com/office/spreadsheetml/2017/richdata2" ref="F11:F15">
    <sortCondition ref="F11:F15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F016B-E7AD-4300-AEEA-F7A56BE399E5}">
  <sheetPr codeName="Sheet2"/>
  <dimension ref="A1:S66"/>
  <sheetViews>
    <sheetView showGridLines="0" workbookViewId="0">
      <selection activeCell="J18" sqref="J18"/>
    </sheetView>
  </sheetViews>
  <sheetFormatPr defaultRowHeight="15" x14ac:dyDescent="0.25"/>
  <cols>
    <col min="2" max="2" width="18.5703125" bestFit="1" customWidth="1"/>
    <col min="3" max="3" width="10.5703125" customWidth="1"/>
    <col min="4" max="4" width="32" bestFit="1" customWidth="1"/>
    <col min="8" max="8" width="0" hidden="1" customWidth="1"/>
  </cols>
  <sheetData>
    <row r="1" spans="1:19" x14ac:dyDescent="0.25">
      <c r="A1" s="90">
        <v>1</v>
      </c>
      <c r="B1" s="94" t="s">
        <v>43</v>
      </c>
      <c r="C1" s="94" t="s">
        <v>732</v>
      </c>
      <c r="D1" s="94" t="s">
        <v>467</v>
      </c>
      <c r="E1" s="92" t="s">
        <v>72</v>
      </c>
      <c r="F1" s="198" t="str">
        <f>IF(B2&lt;&gt;"",VLOOKUP(B2,SystemFactions,2,FALSE),"")</f>
        <v>Korvax</v>
      </c>
      <c r="G1" s="199"/>
    </row>
    <row r="2" spans="1:19" x14ac:dyDescent="0.25">
      <c r="A2" s="95">
        <v>1</v>
      </c>
      <c r="B2" s="89" t="s">
        <v>884</v>
      </c>
      <c r="C2" s="87" t="s">
        <v>469</v>
      </c>
      <c r="D2" s="31" t="s">
        <v>970</v>
      </c>
      <c r="E2" s="93" t="s">
        <v>46</v>
      </c>
      <c r="F2" s="38">
        <f>IF(COUNTA(D2:D22)=0,"",COUNTA(D2:D22))</f>
        <v>17</v>
      </c>
      <c r="G2" s="94" t="s">
        <v>733</v>
      </c>
      <c r="J2" t="s">
        <v>734</v>
      </c>
      <c r="O2" s="3"/>
      <c r="P2" s="27" t="s">
        <v>469</v>
      </c>
      <c r="Q2" s="27" t="s">
        <v>468</v>
      </c>
      <c r="R2" s="27" t="s">
        <v>515</v>
      </c>
      <c r="S2" s="27" t="s">
        <v>470</v>
      </c>
    </row>
    <row r="3" spans="1:19" x14ac:dyDescent="0.25">
      <c r="A3" s="95">
        <v>2</v>
      </c>
      <c r="B3" s="38" t="str">
        <f>IF(B2&lt;&gt;"",B2,"")</f>
        <v>Agurus</v>
      </c>
      <c r="C3" s="87" t="s">
        <v>469</v>
      </c>
      <c r="D3" s="31" t="s">
        <v>971</v>
      </c>
      <c r="E3" s="93" t="s">
        <v>469</v>
      </c>
      <c r="F3" s="38">
        <f>IF(COUNTIF(C2:C22,E3)=0,"",COUNTIF(C2:C22,E3))</f>
        <v>5</v>
      </c>
      <c r="G3" s="38">
        <f>IF(F1&lt;&gt;"",VLOOKUP(F1,ShipTypeTable,$H$25,FALSE),"")</f>
        <v>7</v>
      </c>
      <c r="J3" t="s">
        <v>735</v>
      </c>
      <c r="O3" s="140" t="s">
        <v>60</v>
      </c>
      <c r="P3" s="9">
        <v>3</v>
      </c>
      <c r="Q3" s="9">
        <v>7</v>
      </c>
      <c r="R3" s="9">
        <v>3</v>
      </c>
      <c r="S3" s="9">
        <v>7</v>
      </c>
    </row>
    <row r="4" spans="1:19" x14ac:dyDescent="0.25">
      <c r="A4" s="95">
        <v>3</v>
      </c>
      <c r="B4" s="38" t="str">
        <f t="shared" ref="B4:B22" si="0">IF(B3&lt;&gt;"",B3,"")</f>
        <v>Agurus</v>
      </c>
      <c r="C4" s="87" t="s">
        <v>469</v>
      </c>
      <c r="D4" s="31" t="s">
        <v>972</v>
      </c>
      <c r="E4" s="93" t="s">
        <v>468</v>
      </c>
      <c r="F4" s="38">
        <f>IF(COUNTIF(C2:C22,E4)=0,"",COUNTIF(C2:C22,E4))</f>
        <v>2</v>
      </c>
      <c r="G4" s="38">
        <f>IF(F1&lt;&gt;"",VLOOKUP(F1,ShipTypeTable,$H$26,FALSE),"")</f>
        <v>3</v>
      </c>
      <c r="J4" t="s">
        <v>736</v>
      </c>
      <c r="O4" s="140" t="s">
        <v>59</v>
      </c>
      <c r="P4" s="9">
        <v>3</v>
      </c>
      <c r="Q4" s="9">
        <v>3</v>
      </c>
      <c r="R4" s="9">
        <v>7</v>
      </c>
      <c r="S4" s="9">
        <v>7</v>
      </c>
    </row>
    <row r="5" spans="1:19" x14ac:dyDescent="0.25">
      <c r="A5" s="95">
        <v>4</v>
      </c>
      <c r="B5" s="38" t="str">
        <f t="shared" si="0"/>
        <v>Agurus</v>
      </c>
      <c r="C5" s="87" t="s">
        <v>469</v>
      </c>
      <c r="D5" s="31" t="s">
        <v>973</v>
      </c>
      <c r="E5" s="93" t="s">
        <v>515</v>
      </c>
      <c r="F5" s="38">
        <f>IF(COUNTIF(C2:C22,E5)=0,"",COUNTIF(C2:C22,E5))</f>
        <v>3</v>
      </c>
      <c r="G5" s="38">
        <f>IF(F1&lt;&gt;"",VLOOKUP(F1,ShipTypeTable,$H$27,FALSE),"")</f>
        <v>3</v>
      </c>
      <c r="J5" t="s">
        <v>737</v>
      </c>
      <c r="O5" s="140" t="s">
        <v>61</v>
      </c>
      <c r="P5" s="9">
        <v>7</v>
      </c>
      <c r="Q5" s="9">
        <v>3</v>
      </c>
      <c r="R5" s="9">
        <v>3</v>
      </c>
      <c r="S5" s="9">
        <v>7</v>
      </c>
    </row>
    <row r="6" spans="1:19" x14ac:dyDescent="0.25">
      <c r="A6" s="95">
        <v>5</v>
      </c>
      <c r="B6" s="38" t="str">
        <f t="shared" si="0"/>
        <v>Agurus</v>
      </c>
      <c r="C6" s="87" t="s">
        <v>469</v>
      </c>
      <c r="D6" s="31" t="s">
        <v>974</v>
      </c>
      <c r="E6" s="93" t="s">
        <v>470</v>
      </c>
      <c r="F6" s="38">
        <f>IF(COUNTIF(C2:C22,E6)=0,"",COUNTIF(C2:C22,E6))</f>
        <v>7</v>
      </c>
      <c r="G6" s="38">
        <f>IF(F1&lt;&gt;"",VLOOKUP(F1,ShipTypeTable,$H$28,FALSE),"")</f>
        <v>7</v>
      </c>
    </row>
    <row r="7" spans="1:19" x14ac:dyDescent="0.25">
      <c r="A7" s="95">
        <v>6</v>
      </c>
      <c r="B7" s="38" t="str">
        <f t="shared" si="0"/>
        <v>Agurus</v>
      </c>
      <c r="C7" s="87" t="s">
        <v>468</v>
      </c>
      <c r="D7" s="31" t="s">
        <v>975</v>
      </c>
      <c r="E7" s="93" t="s">
        <v>76</v>
      </c>
      <c r="F7" s="38" t="str">
        <f>IF(COUNTIF(C2:C22,E7)=0,"",COUNTIF(C2:C22,E7))</f>
        <v/>
      </c>
      <c r="G7" s="121"/>
    </row>
    <row r="8" spans="1:19" x14ac:dyDescent="0.25">
      <c r="A8" s="95">
        <v>7</v>
      </c>
      <c r="B8" s="38" t="str">
        <f t="shared" si="0"/>
        <v>Agurus</v>
      </c>
      <c r="C8" s="87" t="s">
        <v>468</v>
      </c>
      <c r="D8" s="31" t="s">
        <v>976</v>
      </c>
      <c r="E8" s="195" t="s">
        <v>800</v>
      </c>
      <c r="F8" s="196"/>
      <c r="G8" s="197"/>
    </row>
    <row r="9" spans="1:19" x14ac:dyDescent="0.25">
      <c r="A9" s="95">
        <v>8</v>
      </c>
      <c r="B9" s="38" t="str">
        <f t="shared" si="0"/>
        <v>Agurus</v>
      </c>
      <c r="C9" s="87" t="s">
        <v>515</v>
      </c>
      <c r="D9" s="31" t="s">
        <v>977</v>
      </c>
      <c r="E9" s="186"/>
      <c r="F9" s="187"/>
      <c r="G9" s="188"/>
    </row>
    <row r="10" spans="1:19" x14ac:dyDescent="0.25">
      <c r="A10" s="95">
        <v>9</v>
      </c>
      <c r="B10" s="38" t="str">
        <f t="shared" si="0"/>
        <v>Agurus</v>
      </c>
      <c r="C10" s="87" t="s">
        <v>515</v>
      </c>
      <c r="D10" s="31" t="s">
        <v>978</v>
      </c>
      <c r="E10" s="189"/>
      <c r="F10" s="190"/>
      <c r="G10" s="191"/>
    </row>
    <row r="11" spans="1:19" x14ac:dyDescent="0.25">
      <c r="A11" s="95">
        <v>10</v>
      </c>
      <c r="B11" s="38" t="str">
        <f t="shared" si="0"/>
        <v>Agurus</v>
      </c>
      <c r="C11" s="87" t="s">
        <v>515</v>
      </c>
      <c r="D11" s="31" t="s">
        <v>979</v>
      </c>
      <c r="E11" s="189"/>
      <c r="F11" s="190"/>
      <c r="G11" s="191"/>
    </row>
    <row r="12" spans="1:19" x14ac:dyDescent="0.25">
      <c r="A12" s="95">
        <v>11</v>
      </c>
      <c r="B12" s="38" t="str">
        <f t="shared" si="0"/>
        <v>Agurus</v>
      </c>
      <c r="C12" s="87" t="s">
        <v>470</v>
      </c>
      <c r="D12" s="31" t="s">
        <v>980</v>
      </c>
      <c r="E12" s="189"/>
      <c r="F12" s="190"/>
      <c r="G12" s="191"/>
    </row>
    <row r="13" spans="1:19" x14ac:dyDescent="0.25">
      <c r="A13" s="95">
        <v>12</v>
      </c>
      <c r="B13" s="38" t="str">
        <f t="shared" si="0"/>
        <v>Agurus</v>
      </c>
      <c r="C13" s="87" t="s">
        <v>470</v>
      </c>
      <c r="D13" s="31" t="s">
        <v>981</v>
      </c>
      <c r="E13" s="189"/>
      <c r="F13" s="190"/>
      <c r="G13" s="191"/>
    </row>
    <row r="14" spans="1:19" x14ac:dyDescent="0.25">
      <c r="A14" s="95">
        <v>13</v>
      </c>
      <c r="B14" s="38" t="str">
        <f t="shared" si="0"/>
        <v>Agurus</v>
      </c>
      <c r="C14" s="87" t="s">
        <v>470</v>
      </c>
      <c r="D14" s="31" t="s">
        <v>982</v>
      </c>
      <c r="E14" s="189"/>
      <c r="F14" s="190"/>
      <c r="G14" s="191"/>
    </row>
    <row r="15" spans="1:19" x14ac:dyDescent="0.25">
      <c r="A15" s="95">
        <v>14</v>
      </c>
      <c r="B15" s="38" t="str">
        <f t="shared" si="0"/>
        <v>Agurus</v>
      </c>
      <c r="C15" s="87" t="s">
        <v>470</v>
      </c>
      <c r="D15" s="31" t="s">
        <v>983</v>
      </c>
      <c r="E15" s="189"/>
      <c r="F15" s="190"/>
      <c r="G15" s="191"/>
    </row>
    <row r="16" spans="1:19" x14ac:dyDescent="0.25">
      <c r="A16" s="95">
        <v>15</v>
      </c>
      <c r="B16" s="38" t="str">
        <f t="shared" si="0"/>
        <v>Agurus</v>
      </c>
      <c r="C16" s="87" t="s">
        <v>470</v>
      </c>
      <c r="D16" s="31" t="s">
        <v>984</v>
      </c>
      <c r="E16" s="189"/>
      <c r="F16" s="190"/>
      <c r="G16" s="191"/>
    </row>
    <row r="17" spans="1:8" x14ac:dyDescent="0.25">
      <c r="A17" s="95">
        <v>16</v>
      </c>
      <c r="B17" s="38" t="str">
        <f t="shared" si="0"/>
        <v>Agurus</v>
      </c>
      <c r="C17" s="87" t="s">
        <v>470</v>
      </c>
      <c r="D17" s="31" t="s">
        <v>985</v>
      </c>
      <c r="E17" s="189"/>
      <c r="F17" s="190"/>
      <c r="G17" s="191"/>
    </row>
    <row r="18" spans="1:8" x14ac:dyDescent="0.25">
      <c r="A18" s="95">
        <v>17</v>
      </c>
      <c r="B18" s="38" t="str">
        <f t="shared" si="0"/>
        <v>Agurus</v>
      </c>
      <c r="C18" s="87" t="s">
        <v>470</v>
      </c>
      <c r="D18" s="31" t="s">
        <v>986</v>
      </c>
      <c r="E18" s="189"/>
      <c r="F18" s="190"/>
      <c r="G18" s="191"/>
    </row>
    <row r="19" spans="1:8" x14ac:dyDescent="0.25">
      <c r="A19" s="95">
        <v>18</v>
      </c>
      <c r="B19" s="38" t="str">
        <f t="shared" si="0"/>
        <v>Agurus</v>
      </c>
      <c r="C19" s="87"/>
      <c r="D19" s="31"/>
      <c r="E19" s="189"/>
      <c r="F19" s="190"/>
      <c r="G19" s="191"/>
    </row>
    <row r="20" spans="1:8" x14ac:dyDescent="0.25">
      <c r="A20" s="95">
        <v>19</v>
      </c>
      <c r="B20" s="38" t="str">
        <f t="shared" si="0"/>
        <v>Agurus</v>
      </c>
      <c r="C20" s="87"/>
      <c r="D20" s="31"/>
      <c r="E20" s="189"/>
      <c r="F20" s="190"/>
      <c r="G20" s="191"/>
    </row>
    <row r="21" spans="1:8" x14ac:dyDescent="0.25">
      <c r="A21" s="95">
        <v>20</v>
      </c>
      <c r="B21" s="38" t="str">
        <f t="shared" si="0"/>
        <v>Agurus</v>
      </c>
      <c r="C21" s="87"/>
      <c r="D21" s="31"/>
      <c r="E21" s="189"/>
      <c r="F21" s="190"/>
      <c r="G21" s="191"/>
    </row>
    <row r="22" spans="1:8" ht="15.75" thickBot="1" x14ac:dyDescent="0.3">
      <c r="A22" s="96">
        <v>21</v>
      </c>
      <c r="B22" s="88" t="str">
        <f t="shared" si="0"/>
        <v>Agurus</v>
      </c>
      <c r="C22" s="87"/>
      <c r="D22" s="86"/>
      <c r="E22" s="192"/>
      <c r="F22" s="193"/>
      <c r="G22" s="194"/>
    </row>
    <row r="23" spans="1:8" x14ac:dyDescent="0.25">
      <c r="A23" s="91">
        <f>A1+1</f>
        <v>2</v>
      </c>
      <c r="B23" s="98" t="s">
        <v>43</v>
      </c>
      <c r="C23" s="98" t="s">
        <v>732</v>
      </c>
      <c r="D23" s="98" t="s">
        <v>467</v>
      </c>
      <c r="E23" s="139" t="s">
        <v>72</v>
      </c>
      <c r="F23" s="200" t="str">
        <f>IF(B24&lt;&gt;"",VLOOKUP(B24,SystemFactions,2,FALSE),"")</f>
        <v>Vy'keen</v>
      </c>
      <c r="G23" s="201"/>
    </row>
    <row r="24" spans="1:8" x14ac:dyDescent="0.25">
      <c r="A24" s="95">
        <v>1</v>
      </c>
      <c r="B24" s="89" t="s">
        <v>892</v>
      </c>
      <c r="C24" s="87" t="s">
        <v>469</v>
      </c>
      <c r="D24" s="31" t="s">
        <v>987</v>
      </c>
      <c r="E24" s="93" t="s">
        <v>46</v>
      </c>
      <c r="F24" s="38">
        <f>IF(COUNTA(D24:D44)=0,"",COUNTA(D24:D44))</f>
        <v>18</v>
      </c>
      <c r="G24" s="94" t="s">
        <v>733</v>
      </c>
    </row>
    <row r="25" spans="1:8" x14ac:dyDescent="0.25">
      <c r="A25" s="95">
        <v>2</v>
      </c>
      <c r="B25" s="38" t="str">
        <f>IF(B24&lt;&gt;"",B24,"")</f>
        <v>Tuyeyppip</v>
      </c>
      <c r="C25" s="87" t="s">
        <v>469</v>
      </c>
      <c r="D25" s="31" t="s">
        <v>988</v>
      </c>
      <c r="E25" s="93" t="s">
        <v>469</v>
      </c>
      <c r="F25" s="38">
        <f>IF(COUNTIF(C24:C44,E25)=0,"",COUNTIF(C24:C44,E25))</f>
        <v>2</v>
      </c>
      <c r="G25" s="38">
        <f>IF(F23&lt;&gt;"",VLOOKUP(F23,ShipTypeTable,$H$25,FALSE),"")</f>
        <v>3</v>
      </c>
      <c r="H25">
        <v>2</v>
      </c>
    </row>
    <row r="26" spans="1:8" x14ac:dyDescent="0.25">
      <c r="A26" s="95">
        <v>3</v>
      </c>
      <c r="B26" s="38" t="str">
        <f t="shared" ref="B26:B44" si="1">IF(B25&lt;&gt;"",B25,"")</f>
        <v>Tuyeyppip</v>
      </c>
      <c r="C26" s="87" t="s">
        <v>468</v>
      </c>
      <c r="D26" s="31" t="s">
        <v>989</v>
      </c>
      <c r="E26" s="93" t="s">
        <v>468</v>
      </c>
      <c r="F26" s="38">
        <f>IF(COUNTIF(C24:C44,E26)=0,"",COUNTIF(C24:C44,E26))</f>
        <v>7</v>
      </c>
      <c r="G26" s="38">
        <f>IF(F23&lt;&gt;"",VLOOKUP(F23,ShipTypeTable,$H$26,FALSE),"")</f>
        <v>7</v>
      </c>
      <c r="H26">
        <v>3</v>
      </c>
    </row>
    <row r="27" spans="1:8" x14ac:dyDescent="0.25">
      <c r="A27" s="95">
        <v>4</v>
      </c>
      <c r="B27" s="38" t="str">
        <f t="shared" si="1"/>
        <v>Tuyeyppip</v>
      </c>
      <c r="C27" s="87" t="s">
        <v>468</v>
      </c>
      <c r="D27" s="31" t="s">
        <v>990</v>
      </c>
      <c r="E27" s="93" t="s">
        <v>515</v>
      </c>
      <c r="F27" s="38">
        <f>IF(COUNTIF(C24:C44,E27)=0,"",COUNTIF(C24:C44,E27))</f>
        <v>3</v>
      </c>
      <c r="G27" s="38">
        <f>IF(F23&lt;&gt;"",VLOOKUP(F23,ShipTypeTable,$H$27,FALSE),"")</f>
        <v>3</v>
      </c>
      <c r="H27">
        <v>4</v>
      </c>
    </row>
    <row r="28" spans="1:8" x14ac:dyDescent="0.25">
      <c r="A28" s="95">
        <v>5</v>
      </c>
      <c r="B28" s="38" t="str">
        <f t="shared" si="1"/>
        <v>Tuyeyppip</v>
      </c>
      <c r="C28" s="87" t="s">
        <v>468</v>
      </c>
      <c r="D28" s="31" t="s">
        <v>991</v>
      </c>
      <c r="E28" s="93" t="s">
        <v>470</v>
      </c>
      <c r="F28" s="38">
        <f>IF(COUNTIF(C24:C44,E28)=0,"",COUNTIF(C24:C44,E28))</f>
        <v>6</v>
      </c>
      <c r="G28" s="38">
        <f>IF(F23&lt;&gt;"",VLOOKUP(F23,ShipTypeTable,$H$28,FALSE),"")</f>
        <v>7</v>
      </c>
      <c r="H28">
        <v>5</v>
      </c>
    </row>
    <row r="29" spans="1:8" x14ac:dyDescent="0.25">
      <c r="A29" s="95">
        <v>6</v>
      </c>
      <c r="B29" s="38" t="str">
        <f t="shared" si="1"/>
        <v>Tuyeyppip</v>
      </c>
      <c r="C29" s="87" t="s">
        <v>468</v>
      </c>
      <c r="D29" s="31" t="s">
        <v>992</v>
      </c>
      <c r="E29" s="93" t="s">
        <v>76</v>
      </c>
      <c r="F29" s="38" t="str">
        <f>IF(COUNTIF(C24:C44,E29)=0,"",COUNTIF(C24:C44,E29))</f>
        <v/>
      </c>
      <c r="G29" s="26"/>
    </row>
    <row r="30" spans="1:8" x14ac:dyDescent="0.25">
      <c r="A30" s="95">
        <v>7</v>
      </c>
      <c r="B30" s="38" t="str">
        <f t="shared" si="1"/>
        <v>Tuyeyppip</v>
      </c>
      <c r="C30" s="87" t="s">
        <v>468</v>
      </c>
      <c r="D30" s="31" t="s">
        <v>993</v>
      </c>
      <c r="E30" s="195" t="s">
        <v>800</v>
      </c>
      <c r="F30" s="196"/>
      <c r="G30" s="197"/>
    </row>
    <row r="31" spans="1:8" x14ac:dyDescent="0.25">
      <c r="A31" s="95">
        <v>8</v>
      </c>
      <c r="B31" s="38" t="str">
        <f t="shared" si="1"/>
        <v>Tuyeyppip</v>
      </c>
      <c r="C31" s="87" t="s">
        <v>468</v>
      </c>
      <c r="D31" s="31" t="s">
        <v>994</v>
      </c>
      <c r="E31" s="186"/>
      <c r="F31" s="187"/>
      <c r="G31" s="188"/>
    </row>
    <row r="32" spans="1:8" x14ac:dyDescent="0.25">
      <c r="A32" s="95">
        <v>9</v>
      </c>
      <c r="B32" s="38" t="str">
        <f t="shared" si="1"/>
        <v>Tuyeyppip</v>
      </c>
      <c r="C32" s="87" t="s">
        <v>468</v>
      </c>
      <c r="D32" s="31" t="s">
        <v>995</v>
      </c>
      <c r="E32" s="189"/>
      <c r="F32" s="190"/>
      <c r="G32" s="191"/>
    </row>
    <row r="33" spans="1:7" x14ac:dyDescent="0.25">
      <c r="A33" s="95">
        <v>10</v>
      </c>
      <c r="B33" s="38" t="str">
        <f t="shared" si="1"/>
        <v>Tuyeyppip</v>
      </c>
      <c r="C33" s="87" t="s">
        <v>515</v>
      </c>
      <c r="D33" s="31" t="s">
        <v>996</v>
      </c>
      <c r="E33" s="189"/>
      <c r="F33" s="190"/>
      <c r="G33" s="191"/>
    </row>
    <row r="34" spans="1:7" x14ac:dyDescent="0.25">
      <c r="A34" s="95">
        <v>11</v>
      </c>
      <c r="B34" s="38" t="str">
        <f t="shared" si="1"/>
        <v>Tuyeyppip</v>
      </c>
      <c r="C34" s="87" t="s">
        <v>515</v>
      </c>
      <c r="D34" s="31" t="s">
        <v>997</v>
      </c>
      <c r="E34" s="189"/>
      <c r="F34" s="190"/>
      <c r="G34" s="191"/>
    </row>
    <row r="35" spans="1:7" x14ac:dyDescent="0.25">
      <c r="A35" s="95">
        <v>12</v>
      </c>
      <c r="B35" s="38" t="str">
        <f t="shared" si="1"/>
        <v>Tuyeyppip</v>
      </c>
      <c r="C35" s="87" t="s">
        <v>515</v>
      </c>
      <c r="D35" s="31" t="s">
        <v>998</v>
      </c>
      <c r="E35" s="189"/>
      <c r="F35" s="190"/>
      <c r="G35" s="191"/>
    </row>
    <row r="36" spans="1:7" x14ac:dyDescent="0.25">
      <c r="A36" s="95">
        <v>13</v>
      </c>
      <c r="B36" s="38" t="str">
        <f t="shared" si="1"/>
        <v>Tuyeyppip</v>
      </c>
      <c r="C36" s="87" t="s">
        <v>470</v>
      </c>
      <c r="D36" s="31" t="s">
        <v>999</v>
      </c>
      <c r="E36" s="189"/>
      <c r="F36" s="190"/>
      <c r="G36" s="191"/>
    </row>
    <row r="37" spans="1:7" x14ac:dyDescent="0.25">
      <c r="A37" s="95">
        <v>14</v>
      </c>
      <c r="B37" s="38" t="str">
        <f t="shared" si="1"/>
        <v>Tuyeyppip</v>
      </c>
      <c r="C37" s="87" t="s">
        <v>470</v>
      </c>
      <c r="D37" s="31" t="s">
        <v>1000</v>
      </c>
      <c r="E37" s="189"/>
      <c r="F37" s="190"/>
      <c r="G37" s="191"/>
    </row>
    <row r="38" spans="1:7" x14ac:dyDescent="0.25">
      <c r="A38" s="95">
        <v>15</v>
      </c>
      <c r="B38" s="38" t="str">
        <f t="shared" si="1"/>
        <v>Tuyeyppip</v>
      </c>
      <c r="C38" s="87" t="s">
        <v>470</v>
      </c>
      <c r="D38" s="31" t="s">
        <v>1001</v>
      </c>
      <c r="E38" s="189"/>
      <c r="F38" s="190"/>
      <c r="G38" s="191"/>
    </row>
    <row r="39" spans="1:7" x14ac:dyDescent="0.25">
      <c r="A39" s="95">
        <v>16</v>
      </c>
      <c r="B39" s="38" t="str">
        <f t="shared" si="1"/>
        <v>Tuyeyppip</v>
      </c>
      <c r="C39" s="87" t="s">
        <v>470</v>
      </c>
      <c r="D39" s="31" t="s">
        <v>1002</v>
      </c>
      <c r="E39" s="189"/>
      <c r="F39" s="190"/>
      <c r="G39" s="191"/>
    </row>
    <row r="40" spans="1:7" x14ac:dyDescent="0.25">
      <c r="A40" s="95">
        <v>17</v>
      </c>
      <c r="B40" s="38" t="str">
        <f t="shared" si="1"/>
        <v>Tuyeyppip</v>
      </c>
      <c r="C40" s="87" t="s">
        <v>470</v>
      </c>
      <c r="D40" s="31" t="s">
        <v>1003</v>
      </c>
      <c r="E40" s="189"/>
      <c r="F40" s="190"/>
      <c r="G40" s="191"/>
    </row>
    <row r="41" spans="1:7" x14ac:dyDescent="0.25">
      <c r="A41" s="95">
        <v>18</v>
      </c>
      <c r="B41" s="38" t="str">
        <f t="shared" si="1"/>
        <v>Tuyeyppip</v>
      </c>
      <c r="C41" s="87" t="s">
        <v>470</v>
      </c>
      <c r="D41" s="31" t="s">
        <v>1004</v>
      </c>
      <c r="E41" s="189"/>
      <c r="F41" s="190"/>
      <c r="G41" s="191"/>
    </row>
    <row r="42" spans="1:7" x14ac:dyDescent="0.25">
      <c r="A42" s="95">
        <v>19</v>
      </c>
      <c r="B42" s="38" t="str">
        <f t="shared" si="1"/>
        <v>Tuyeyppip</v>
      </c>
      <c r="C42" s="87"/>
      <c r="D42" s="31"/>
      <c r="E42" s="189"/>
      <c r="F42" s="190"/>
      <c r="G42" s="191"/>
    </row>
    <row r="43" spans="1:7" x14ac:dyDescent="0.25">
      <c r="A43" s="95">
        <v>20</v>
      </c>
      <c r="B43" s="38" t="str">
        <f t="shared" si="1"/>
        <v>Tuyeyppip</v>
      </c>
      <c r="C43" s="87"/>
      <c r="D43" s="31"/>
      <c r="E43" s="189"/>
      <c r="F43" s="190"/>
      <c r="G43" s="191"/>
    </row>
    <row r="44" spans="1:7" ht="15.75" thickBot="1" x14ac:dyDescent="0.3">
      <c r="A44" s="96">
        <v>21</v>
      </c>
      <c r="B44" s="39" t="str">
        <f t="shared" si="1"/>
        <v>Tuyeyppip</v>
      </c>
      <c r="C44" s="87"/>
      <c r="D44" s="99"/>
      <c r="E44" s="192"/>
      <c r="F44" s="193"/>
      <c r="G44" s="194"/>
    </row>
    <row r="45" spans="1:7" x14ac:dyDescent="0.25">
      <c r="A45" s="91">
        <f>A23+1</f>
        <v>3</v>
      </c>
      <c r="B45" s="98" t="s">
        <v>43</v>
      </c>
      <c r="C45" s="98" t="s">
        <v>732</v>
      </c>
      <c r="D45" s="98" t="s">
        <v>467</v>
      </c>
      <c r="E45" s="97" t="s">
        <v>72</v>
      </c>
      <c r="F45" s="198" t="str">
        <f>IF(B46&lt;&gt;"",VLOOKUP(B46,SystemFactions,2,FALSE),"")</f>
        <v>Vy'keen</v>
      </c>
      <c r="G45" s="199"/>
    </row>
    <row r="46" spans="1:7" x14ac:dyDescent="0.25">
      <c r="A46" s="95">
        <v>1</v>
      </c>
      <c r="B46" s="89" t="s">
        <v>900</v>
      </c>
      <c r="C46" s="87" t="s">
        <v>469</v>
      </c>
      <c r="D46" s="31" t="s">
        <v>1005</v>
      </c>
      <c r="E46" s="93" t="s">
        <v>46</v>
      </c>
      <c r="F46" s="38">
        <f>IF(COUNTA(D46:D66)=0,"",COUNTA(D46:D66))</f>
        <v>20</v>
      </c>
      <c r="G46" s="94" t="s">
        <v>733</v>
      </c>
    </row>
    <row r="47" spans="1:7" x14ac:dyDescent="0.25">
      <c r="A47" s="95">
        <v>2</v>
      </c>
      <c r="B47" s="38" t="str">
        <f>IF(B46&lt;&gt;"",B46,"")</f>
        <v>Ukidor VII</v>
      </c>
      <c r="C47" s="87" t="s">
        <v>469</v>
      </c>
      <c r="D47" s="31" t="s">
        <v>1006</v>
      </c>
      <c r="E47" s="93" t="s">
        <v>469</v>
      </c>
      <c r="F47" s="38">
        <f>IF(COUNTIF(C46:C66,E47)=0,"",COUNTIF(C46:C66,E47))</f>
        <v>3</v>
      </c>
      <c r="G47" s="38">
        <f>IF(F45&lt;&gt;"",VLOOKUP(F45,ShipTypeTable,$H$25,FALSE),"")</f>
        <v>3</v>
      </c>
    </row>
    <row r="48" spans="1:7" x14ac:dyDescent="0.25">
      <c r="A48" s="95">
        <v>3</v>
      </c>
      <c r="B48" s="38" t="str">
        <f t="shared" ref="B48:B66" si="2">IF(B47&lt;&gt;"",B47,"")</f>
        <v>Ukidor VII</v>
      </c>
      <c r="C48" s="87" t="s">
        <v>469</v>
      </c>
      <c r="D48" s="31" t="s">
        <v>1007</v>
      </c>
      <c r="E48" s="93" t="s">
        <v>468</v>
      </c>
      <c r="F48" s="38">
        <f>IF(COUNTIF(C46:C66,E48)=0,"",COUNTIF(C46:C66,E48))</f>
        <v>7</v>
      </c>
      <c r="G48" s="38">
        <f>IF(F45&lt;&gt;"",VLOOKUP(F45,ShipTypeTable,$H$26,FALSE),"")</f>
        <v>7</v>
      </c>
    </row>
    <row r="49" spans="1:7" x14ac:dyDescent="0.25">
      <c r="A49" s="95">
        <v>4</v>
      </c>
      <c r="B49" s="38" t="str">
        <f t="shared" si="2"/>
        <v>Ukidor VII</v>
      </c>
      <c r="C49" s="87" t="s">
        <v>468</v>
      </c>
      <c r="D49" s="31" t="s">
        <v>1008</v>
      </c>
      <c r="E49" s="93" t="s">
        <v>515</v>
      </c>
      <c r="F49" s="38">
        <f>IF(COUNTIF(C46:C66,E49)=0,"",COUNTIF(C46:C66,E49))</f>
        <v>3</v>
      </c>
      <c r="G49" s="38">
        <f>IF(F45&lt;&gt;"",VLOOKUP(F45,ShipTypeTable,$H$27,FALSE),"")</f>
        <v>3</v>
      </c>
    </row>
    <row r="50" spans="1:7" x14ac:dyDescent="0.25">
      <c r="A50" s="95">
        <v>5</v>
      </c>
      <c r="B50" s="38" t="str">
        <f t="shared" si="2"/>
        <v>Ukidor VII</v>
      </c>
      <c r="C50" s="87" t="s">
        <v>468</v>
      </c>
      <c r="D50" s="31" t="s">
        <v>1009</v>
      </c>
      <c r="E50" s="93" t="s">
        <v>470</v>
      </c>
      <c r="F50" s="38">
        <f>IF(COUNTIF(C46:C66,E50)=0,"",COUNTIF(C46:C66,E50))</f>
        <v>7</v>
      </c>
      <c r="G50" s="38">
        <f>IF(F45&lt;&gt;"",VLOOKUP(F45,ShipTypeTable,$H$28,FALSE),"")</f>
        <v>7</v>
      </c>
    </row>
    <row r="51" spans="1:7" x14ac:dyDescent="0.25">
      <c r="A51" s="95">
        <v>6</v>
      </c>
      <c r="B51" s="38" t="str">
        <f t="shared" si="2"/>
        <v>Ukidor VII</v>
      </c>
      <c r="C51" s="87" t="s">
        <v>468</v>
      </c>
      <c r="D51" s="31" t="s">
        <v>1010</v>
      </c>
      <c r="E51" s="93" t="s">
        <v>76</v>
      </c>
      <c r="F51" s="38" t="str">
        <f>IF(COUNTIF(C46:C66,E51)=0,"",COUNTIF(C46:C66,E51))</f>
        <v/>
      </c>
      <c r="G51" s="26"/>
    </row>
    <row r="52" spans="1:7" x14ac:dyDescent="0.25">
      <c r="A52" s="95">
        <v>7</v>
      </c>
      <c r="B52" s="38" t="str">
        <f t="shared" si="2"/>
        <v>Ukidor VII</v>
      </c>
      <c r="C52" s="87" t="s">
        <v>468</v>
      </c>
      <c r="D52" s="31" t="s">
        <v>1011</v>
      </c>
      <c r="E52" s="195" t="s">
        <v>800</v>
      </c>
      <c r="F52" s="196"/>
      <c r="G52" s="197"/>
    </row>
    <row r="53" spans="1:7" x14ac:dyDescent="0.25">
      <c r="A53" s="95">
        <v>8</v>
      </c>
      <c r="B53" s="38" t="str">
        <f t="shared" si="2"/>
        <v>Ukidor VII</v>
      </c>
      <c r="C53" s="87" t="s">
        <v>468</v>
      </c>
      <c r="D53" s="31" t="s">
        <v>1012</v>
      </c>
      <c r="E53" s="186"/>
      <c r="F53" s="187"/>
      <c r="G53" s="188"/>
    </row>
    <row r="54" spans="1:7" x14ac:dyDescent="0.25">
      <c r="A54" s="95">
        <v>9</v>
      </c>
      <c r="B54" s="38" t="str">
        <f t="shared" si="2"/>
        <v>Ukidor VII</v>
      </c>
      <c r="C54" s="87" t="s">
        <v>468</v>
      </c>
      <c r="D54" s="31" t="s">
        <v>1013</v>
      </c>
      <c r="E54" s="189"/>
      <c r="F54" s="190"/>
      <c r="G54" s="191"/>
    </row>
    <row r="55" spans="1:7" x14ac:dyDescent="0.25">
      <c r="A55" s="95">
        <v>10</v>
      </c>
      <c r="B55" s="38" t="str">
        <f t="shared" si="2"/>
        <v>Ukidor VII</v>
      </c>
      <c r="C55" s="87" t="s">
        <v>468</v>
      </c>
      <c r="D55" s="31" t="s">
        <v>1014</v>
      </c>
      <c r="E55" s="189"/>
      <c r="F55" s="190"/>
      <c r="G55" s="191"/>
    </row>
    <row r="56" spans="1:7" x14ac:dyDescent="0.25">
      <c r="A56" s="95">
        <v>11</v>
      </c>
      <c r="B56" s="38" t="str">
        <f t="shared" si="2"/>
        <v>Ukidor VII</v>
      </c>
      <c r="C56" s="87" t="s">
        <v>515</v>
      </c>
      <c r="D56" s="31" t="s">
        <v>1015</v>
      </c>
      <c r="E56" s="189"/>
      <c r="F56" s="190"/>
      <c r="G56" s="191"/>
    </row>
    <row r="57" spans="1:7" x14ac:dyDescent="0.25">
      <c r="A57" s="95">
        <v>12</v>
      </c>
      <c r="B57" s="38" t="str">
        <f t="shared" si="2"/>
        <v>Ukidor VII</v>
      </c>
      <c r="C57" s="87" t="s">
        <v>515</v>
      </c>
      <c r="D57" s="31" t="s">
        <v>1016</v>
      </c>
      <c r="E57" s="189"/>
      <c r="F57" s="190"/>
      <c r="G57" s="191"/>
    </row>
    <row r="58" spans="1:7" x14ac:dyDescent="0.25">
      <c r="A58" s="95">
        <v>13</v>
      </c>
      <c r="B58" s="38" t="str">
        <f t="shared" si="2"/>
        <v>Ukidor VII</v>
      </c>
      <c r="C58" s="87" t="s">
        <v>515</v>
      </c>
      <c r="D58" s="31" t="s">
        <v>1017</v>
      </c>
      <c r="E58" s="189"/>
      <c r="F58" s="190"/>
      <c r="G58" s="191"/>
    </row>
    <row r="59" spans="1:7" x14ac:dyDescent="0.25">
      <c r="A59" s="95">
        <v>14</v>
      </c>
      <c r="B59" s="38" t="str">
        <f t="shared" si="2"/>
        <v>Ukidor VII</v>
      </c>
      <c r="C59" s="87" t="s">
        <v>470</v>
      </c>
      <c r="D59" s="31" t="s">
        <v>1018</v>
      </c>
      <c r="E59" s="189"/>
      <c r="F59" s="190"/>
      <c r="G59" s="191"/>
    </row>
    <row r="60" spans="1:7" x14ac:dyDescent="0.25">
      <c r="A60" s="95">
        <v>15</v>
      </c>
      <c r="B60" s="38" t="str">
        <f t="shared" si="2"/>
        <v>Ukidor VII</v>
      </c>
      <c r="C60" s="87" t="s">
        <v>470</v>
      </c>
      <c r="D60" s="31" t="s">
        <v>1019</v>
      </c>
      <c r="E60" s="189"/>
      <c r="F60" s="190"/>
      <c r="G60" s="191"/>
    </row>
    <row r="61" spans="1:7" x14ac:dyDescent="0.25">
      <c r="A61" s="95">
        <v>16</v>
      </c>
      <c r="B61" s="38" t="str">
        <f t="shared" si="2"/>
        <v>Ukidor VII</v>
      </c>
      <c r="C61" s="87" t="s">
        <v>470</v>
      </c>
      <c r="D61" s="31" t="s">
        <v>1020</v>
      </c>
      <c r="E61" s="189"/>
      <c r="F61" s="190"/>
      <c r="G61" s="191"/>
    </row>
    <row r="62" spans="1:7" x14ac:dyDescent="0.25">
      <c r="A62" s="95">
        <v>17</v>
      </c>
      <c r="B62" s="38" t="str">
        <f t="shared" si="2"/>
        <v>Ukidor VII</v>
      </c>
      <c r="C62" s="87" t="s">
        <v>470</v>
      </c>
      <c r="D62" s="31" t="s">
        <v>1021</v>
      </c>
      <c r="E62" s="189"/>
      <c r="F62" s="190"/>
      <c r="G62" s="191"/>
    </row>
    <row r="63" spans="1:7" x14ac:dyDescent="0.25">
      <c r="A63" s="95">
        <v>18</v>
      </c>
      <c r="B63" s="38" t="str">
        <f t="shared" si="2"/>
        <v>Ukidor VII</v>
      </c>
      <c r="C63" s="87" t="s">
        <v>470</v>
      </c>
      <c r="D63" s="31" t="s">
        <v>1022</v>
      </c>
      <c r="E63" s="189"/>
      <c r="F63" s="190"/>
      <c r="G63" s="191"/>
    </row>
    <row r="64" spans="1:7" x14ac:dyDescent="0.25">
      <c r="A64" s="95">
        <v>19</v>
      </c>
      <c r="B64" s="38" t="str">
        <f t="shared" si="2"/>
        <v>Ukidor VII</v>
      </c>
      <c r="C64" s="87" t="s">
        <v>470</v>
      </c>
      <c r="D64" s="31" t="s">
        <v>1023</v>
      </c>
      <c r="E64" s="189"/>
      <c r="F64" s="190"/>
      <c r="G64" s="191"/>
    </row>
    <row r="65" spans="1:7" x14ac:dyDescent="0.25">
      <c r="A65" s="95">
        <v>20</v>
      </c>
      <c r="B65" s="38" t="str">
        <f t="shared" si="2"/>
        <v>Ukidor VII</v>
      </c>
      <c r="C65" s="87" t="s">
        <v>470</v>
      </c>
      <c r="D65" s="31" t="s">
        <v>1024</v>
      </c>
      <c r="E65" s="189"/>
      <c r="F65" s="190"/>
      <c r="G65" s="191"/>
    </row>
    <row r="66" spans="1:7" ht="15.75" thickBot="1" x14ac:dyDescent="0.3">
      <c r="A66" s="96">
        <v>21</v>
      </c>
      <c r="B66" s="39" t="str">
        <f t="shared" si="2"/>
        <v>Ukidor VII</v>
      </c>
      <c r="C66" s="87"/>
      <c r="D66" s="99"/>
      <c r="E66" s="192"/>
      <c r="F66" s="193"/>
      <c r="G66" s="194"/>
    </row>
  </sheetData>
  <sortState xmlns:xlrd2="http://schemas.microsoft.com/office/spreadsheetml/2017/richdata2" ref="C2:D19">
    <sortCondition ref="C2:C19"/>
    <sortCondition ref="D2:D19"/>
  </sortState>
  <mergeCells count="9">
    <mergeCell ref="E8:G8"/>
    <mergeCell ref="E9:G22"/>
    <mergeCell ref="E30:G30"/>
    <mergeCell ref="E31:G44"/>
    <mergeCell ref="E52:G52"/>
    <mergeCell ref="E53:G66"/>
    <mergeCell ref="F1:G1"/>
    <mergeCell ref="F23:G23"/>
    <mergeCell ref="F45:G45"/>
  </mergeCells>
  <dataValidations count="2">
    <dataValidation type="list" allowBlank="1" showInputMessage="1" showErrorMessage="1" sqref="B2 B24 B46" xr:uid="{FD8282B3-4F7D-45D0-9803-63E1DCAC1A75}">
      <formula1>OFFSET(SystemList,0,0,COUNTA(SystemList)-COUNTBLANK(SystemList),1)</formula1>
    </dataValidation>
    <dataValidation type="list" allowBlank="1" showInputMessage="1" showErrorMessage="1" sqref="C2:C22 C24:C44 C46:C66" xr:uid="{847D4689-8A1C-4CC9-8F74-120370393B12}">
      <formula1>ShipTypes</formula1>
    </dataValidation>
  </dataValidation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AC5B5-9227-4CFA-93A9-17878E709AE8}">
  <sheetPr codeName="Sheet23"/>
  <dimension ref="A1:Y250"/>
  <sheetViews>
    <sheetView showGridLines="0" workbookViewId="0">
      <pane ySplit="1" topLeftCell="A2" activePane="bottomLeft" state="frozen"/>
      <selection pane="bottomLeft" activeCell="C1" sqref="C1"/>
    </sheetView>
  </sheetViews>
  <sheetFormatPr defaultRowHeight="15" x14ac:dyDescent="0.25"/>
  <cols>
    <col min="1" max="1" width="6.28515625" style="4" bestFit="1" customWidth="1"/>
    <col min="2" max="2" width="18.5703125" style="19" bestFit="1" customWidth="1"/>
    <col min="3" max="3" width="10.140625" style="19" customWidth="1"/>
    <col min="4" max="4" width="9.140625" style="19"/>
    <col min="5" max="5" width="6.42578125" style="20" bestFit="1" customWidth="1"/>
    <col min="6" max="6" width="30.28515625" style="19" bestFit="1" customWidth="1"/>
    <col min="7" max="7" width="9.140625" style="19"/>
    <col min="8" max="8" width="10.140625" style="19" bestFit="1" customWidth="1"/>
    <col min="9" max="9" width="10.140625" style="4" customWidth="1"/>
    <col min="10" max="10" width="11.140625" style="19" customWidth="1"/>
    <col min="11" max="11" width="12.42578125" style="4" bestFit="1" customWidth="1"/>
    <col min="12" max="12" width="13.85546875" style="19" bestFit="1" customWidth="1"/>
    <col min="13" max="13" width="12.140625" style="4" customWidth="1"/>
    <col min="14" max="14" width="17" style="19" bestFit="1" customWidth="1"/>
    <col min="15" max="15" width="11.140625" style="4" bestFit="1" customWidth="1"/>
    <col min="16" max="16" width="18.42578125" style="106" hidden="1" customWidth="1"/>
    <col min="17" max="17" width="10.28515625" style="4" hidden="1" customWidth="1"/>
    <col min="18" max="18" width="3" style="4" hidden="1" customWidth="1"/>
    <col min="19" max="19" width="11.140625" style="4" hidden="1" customWidth="1"/>
    <col min="20" max="20" width="10.140625" style="4" hidden="1" customWidth="1"/>
    <col min="21" max="21" width="11.7109375" style="4" hidden="1" customWidth="1"/>
    <col min="22" max="22" width="8.42578125" style="4" hidden="1" customWidth="1"/>
    <col min="23" max="23" width="5.42578125" style="4" hidden="1" customWidth="1"/>
    <col min="24" max="24" width="6" style="4" hidden="1" customWidth="1"/>
    <col min="25" max="25" width="11.140625" style="4" hidden="1" customWidth="1"/>
    <col min="26" max="16384" width="9.140625" style="4"/>
  </cols>
  <sheetData>
    <row r="1" spans="1:25" s="11" customFormat="1" ht="60.75" thickBot="1" x14ac:dyDescent="0.3">
      <c r="A1" s="114" t="s">
        <v>529</v>
      </c>
      <c r="B1" s="115" t="s">
        <v>43</v>
      </c>
      <c r="C1" s="115" t="s">
        <v>808</v>
      </c>
      <c r="D1" s="115" t="s">
        <v>809</v>
      </c>
      <c r="E1" s="115" t="s">
        <v>810</v>
      </c>
      <c r="F1" s="115" t="s">
        <v>811</v>
      </c>
      <c r="G1" s="115" t="s">
        <v>814</v>
      </c>
      <c r="H1" s="115" t="s">
        <v>812</v>
      </c>
      <c r="I1" s="114" t="s">
        <v>813</v>
      </c>
      <c r="J1" s="115" t="s">
        <v>815</v>
      </c>
      <c r="K1" s="114" t="s">
        <v>816</v>
      </c>
      <c r="L1" s="115" t="s">
        <v>817</v>
      </c>
      <c r="M1" s="114" t="s">
        <v>818</v>
      </c>
      <c r="N1" s="115" t="s">
        <v>819</v>
      </c>
      <c r="P1" s="107" t="s">
        <v>820</v>
      </c>
      <c r="Q1" s="107" t="s">
        <v>530</v>
      </c>
      <c r="U1" s="107" t="s">
        <v>807</v>
      </c>
      <c r="V1" s="107" t="s">
        <v>466</v>
      </c>
      <c r="W1" s="107" t="s">
        <v>804</v>
      </c>
      <c r="X1" s="107" t="s">
        <v>805</v>
      </c>
      <c r="Y1" s="107" t="s">
        <v>806</v>
      </c>
    </row>
    <row r="2" spans="1:25" x14ac:dyDescent="0.25">
      <c r="A2" s="110">
        <f>IF(B2&lt;&gt;"",1,"")</f>
        <v>1</v>
      </c>
      <c r="B2" s="111" t="s">
        <v>884</v>
      </c>
      <c r="C2" s="37" t="str">
        <f t="shared" ref="C2:C65" si="0">IF(B2&lt;&gt;"",IF(ISNA(VLOOKUP(B2,SystemFactions,2,FALSE)),"",VLOOKUP(B2,SystemFactions,2,FALSE)),"")</f>
        <v>Korvax</v>
      </c>
      <c r="D2" s="111" t="s">
        <v>468</v>
      </c>
      <c r="E2" s="112" t="s">
        <v>44</v>
      </c>
      <c r="F2" s="84" t="s">
        <v>1025</v>
      </c>
      <c r="G2" s="84">
        <v>19</v>
      </c>
      <c r="H2" s="113">
        <f>IF(ISNA(VLOOKUP(D2&amp;E2&amp;G2,$U$2:$Y$159,5,FALSE)),"",VLOOKUP(D2&amp;E2&amp;G2,$U$2:$Y$159,5,FALSE))</f>
        <v>2550000</v>
      </c>
      <c r="I2" s="110">
        <f>IF(H2&lt;&gt;"",H2*$Q$8/100,"")</f>
        <v>739500</v>
      </c>
      <c r="J2" s="111">
        <v>4</v>
      </c>
      <c r="K2" s="110">
        <f t="shared" ref="K2:K65" si="1">IF(AND(J2&lt;&gt;"",E2&lt;&gt;""),VLOOKUP(E2,$P$2:$Q$5,2,FALSE)*J2,"")</f>
        <v>1200</v>
      </c>
      <c r="L2" s="111">
        <v>1</v>
      </c>
      <c r="M2" s="110">
        <f t="shared" ref="M2:M65" si="2">IF(AND(I2&lt;&gt;"",K2&lt;&gt;""),I2/K2,"")</f>
        <v>616.25</v>
      </c>
      <c r="N2" s="23"/>
      <c r="P2" s="108" t="s">
        <v>44</v>
      </c>
      <c r="Q2" s="109">
        <v>300</v>
      </c>
      <c r="U2" s="109" t="str">
        <f>V2&amp;W2&amp;X2</f>
        <v>ExplorerA18</v>
      </c>
      <c r="V2" s="109" t="s">
        <v>469</v>
      </c>
      <c r="W2" s="109" t="s">
        <v>44</v>
      </c>
      <c r="X2" s="109">
        <v>18</v>
      </c>
      <c r="Y2" s="109">
        <v>1235000</v>
      </c>
    </row>
    <row r="3" spans="1:25" x14ac:dyDescent="0.25">
      <c r="A3" s="85">
        <f>IF(B3&lt;&gt;"",MAX(A$1:A2)+1,"")</f>
        <v>2</v>
      </c>
      <c r="B3" s="81" t="s">
        <v>884</v>
      </c>
      <c r="C3" s="37" t="str">
        <f t="shared" si="0"/>
        <v>Korvax</v>
      </c>
      <c r="D3" s="81" t="s">
        <v>469</v>
      </c>
      <c r="E3" s="35" t="s">
        <v>44</v>
      </c>
      <c r="F3" s="82" t="s">
        <v>971</v>
      </c>
      <c r="G3" s="82">
        <v>18</v>
      </c>
      <c r="H3" s="105">
        <f t="shared" ref="H3:H66" si="3">IF(ISNA(VLOOKUP(D3&amp;E3&amp;G3,$U$2:$Y$159,5,FALSE)),"",VLOOKUP(D3&amp;E3&amp;G3,$U$2:$Y$159,5,FALSE))</f>
        <v>1235000</v>
      </c>
      <c r="I3" s="85">
        <f t="shared" ref="I3:I66" si="4">IF(H3&lt;&gt;"",H3*$Q$8/100,"")</f>
        <v>358150</v>
      </c>
      <c r="J3" s="81">
        <v>1</v>
      </c>
      <c r="K3" s="85">
        <f t="shared" si="1"/>
        <v>300</v>
      </c>
      <c r="L3" s="81">
        <v>0</v>
      </c>
      <c r="M3" s="85">
        <f t="shared" si="2"/>
        <v>1193.8333333333333</v>
      </c>
      <c r="N3" s="21"/>
      <c r="P3" s="108" t="s">
        <v>45</v>
      </c>
      <c r="Q3" s="109">
        <v>140</v>
      </c>
      <c r="U3" s="109" t="str">
        <f t="shared" ref="U3:U91" si="5">V3&amp;W3&amp;X3</f>
        <v>ExplorerA19</v>
      </c>
      <c r="V3" s="109" t="s">
        <v>469</v>
      </c>
      <c r="W3" s="109" t="s">
        <v>44</v>
      </c>
      <c r="X3" s="109">
        <v>19</v>
      </c>
      <c r="Y3" s="109">
        <v>1565000</v>
      </c>
    </row>
    <row r="4" spans="1:25" x14ac:dyDescent="0.25">
      <c r="A4" s="85">
        <f>IF(B4&lt;&gt;"",MAX(A$1:A3)+1,"")</f>
        <v>3</v>
      </c>
      <c r="B4" s="81" t="s">
        <v>884</v>
      </c>
      <c r="C4" s="37" t="str">
        <f t="shared" si="0"/>
        <v>Korvax</v>
      </c>
      <c r="D4" s="81" t="s">
        <v>469</v>
      </c>
      <c r="E4" s="35" t="s">
        <v>44</v>
      </c>
      <c r="F4" s="82" t="s">
        <v>972</v>
      </c>
      <c r="G4" s="82">
        <v>19</v>
      </c>
      <c r="H4" s="105">
        <f t="shared" si="3"/>
        <v>1565000</v>
      </c>
      <c r="I4" s="85">
        <f t="shared" si="4"/>
        <v>453850</v>
      </c>
      <c r="J4" s="81">
        <v>3</v>
      </c>
      <c r="K4" s="85">
        <f t="shared" si="1"/>
        <v>900</v>
      </c>
      <c r="L4" s="81">
        <v>0</v>
      </c>
      <c r="M4" s="85">
        <f t="shared" si="2"/>
        <v>504.27777777777777</v>
      </c>
      <c r="N4" s="21"/>
      <c r="P4" s="108" t="s">
        <v>42</v>
      </c>
      <c r="Q4" s="109">
        <v>60</v>
      </c>
      <c r="U4" s="109" t="str">
        <f t="shared" si="5"/>
        <v>ExplorerA27</v>
      </c>
      <c r="V4" s="109" t="s">
        <v>469</v>
      </c>
      <c r="W4" s="109" t="s">
        <v>44</v>
      </c>
      <c r="X4" s="109">
        <v>27</v>
      </c>
      <c r="Y4" s="109">
        <v>7250000</v>
      </c>
    </row>
    <row r="5" spans="1:25" x14ac:dyDescent="0.25">
      <c r="A5" s="85">
        <f>IF(B5&lt;&gt;"",MAX(A$1:A4)+1,"")</f>
        <v>4</v>
      </c>
      <c r="B5" s="81" t="s">
        <v>884</v>
      </c>
      <c r="C5" s="37" t="str">
        <f t="shared" si="0"/>
        <v>Korvax</v>
      </c>
      <c r="D5" s="81" t="s">
        <v>470</v>
      </c>
      <c r="E5" s="35" t="s">
        <v>44</v>
      </c>
      <c r="F5" s="82" t="s">
        <v>985</v>
      </c>
      <c r="G5" s="82">
        <v>22</v>
      </c>
      <c r="H5" s="105">
        <f t="shared" si="3"/>
        <v>1690000</v>
      </c>
      <c r="I5" s="85">
        <f t="shared" si="4"/>
        <v>490100</v>
      </c>
      <c r="J5" s="81">
        <v>3</v>
      </c>
      <c r="K5" s="85">
        <f t="shared" si="1"/>
        <v>900</v>
      </c>
      <c r="L5" s="81">
        <v>0</v>
      </c>
      <c r="M5" s="85">
        <f t="shared" si="2"/>
        <v>544.55555555555554</v>
      </c>
      <c r="N5" s="21"/>
      <c r="P5" s="108" t="s">
        <v>249</v>
      </c>
      <c r="Q5" s="109">
        <v>480</v>
      </c>
      <c r="U5" s="109" t="str">
        <f t="shared" si="5"/>
        <v>ExplorerA28</v>
      </c>
      <c r="V5" s="109" t="s">
        <v>469</v>
      </c>
      <c r="W5" s="109" t="s">
        <v>44</v>
      </c>
      <c r="X5" s="109">
        <v>28</v>
      </c>
      <c r="Y5" s="109">
        <v>8500000</v>
      </c>
    </row>
    <row r="6" spans="1:25" x14ac:dyDescent="0.25">
      <c r="A6" s="85">
        <f>IF(B6&lt;&gt;"",MAX(A$1:A5)+1,"")</f>
        <v>5</v>
      </c>
      <c r="B6" s="81" t="s">
        <v>892</v>
      </c>
      <c r="C6" s="37" t="str">
        <f t="shared" si="0"/>
        <v>Vy'keen</v>
      </c>
      <c r="D6" s="81" t="s">
        <v>468</v>
      </c>
      <c r="E6" s="35" t="s">
        <v>44</v>
      </c>
      <c r="F6" s="82" t="s">
        <v>989</v>
      </c>
      <c r="G6" s="82">
        <v>19</v>
      </c>
      <c r="H6" s="105">
        <f t="shared" si="3"/>
        <v>2550000</v>
      </c>
      <c r="I6" s="85">
        <f t="shared" si="4"/>
        <v>739500</v>
      </c>
      <c r="J6" s="81">
        <v>4</v>
      </c>
      <c r="K6" s="85">
        <f t="shared" si="1"/>
        <v>1200</v>
      </c>
      <c r="L6" s="81">
        <v>0</v>
      </c>
      <c r="M6" s="85">
        <f t="shared" si="2"/>
        <v>616.25</v>
      </c>
      <c r="N6" s="21"/>
      <c r="U6" s="109" t="str">
        <f t="shared" si="5"/>
        <v>ExplorerA29</v>
      </c>
      <c r="V6" s="109" t="s">
        <v>469</v>
      </c>
      <c r="W6" s="109" t="s">
        <v>44</v>
      </c>
      <c r="X6" s="109">
        <v>29</v>
      </c>
      <c r="Y6" s="109">
        <v>9900000</v>
      </c>
    </row>
    <row r="7" spans="1:25" x14ac:dyDescent="0.25">
      <c r="A7" s="85">
        <f>IF(B7&lt;&gt;"",MAX(A$1:A6)+1,"")</f>
        <v>6</v>
      </c>
      <c r="B7" s="81" t="s">
        <v>892</v>
      </c>
      <c r="C7" s="37" t="str">
        <f t="shared" si="0"/>
        <v>Vy'keen</v>
      </c>
      <c r="D7" s="81" t="s">
        <v>468</v>
      </c>
      <c r="E7" s="35" t="s">
        <v>44</v>
      </c>
      <c r="F7" s="82" t="s">
        <v>1026</v>
      </c>
      <c r="G7" s="82">
        <v>19</v>
      </c>
      <c r="H7" s="105">
        <f t="shared" si="3"/>
        <v>2550000</v>
      </c>
      <c r="I7" s="85">
        <f t="shared" si="4"/>
        <v>739500</v>
      </c>
      <c r="J7" s="81">
        <v>5</v>
      </c>
      <c r="K7" s="85">
        <f t="shared" si="1"/>
        <v>1500</v>
      </c>
      <c r="L7" s="81">
        <v>0</v>
      </c>
      <c r="M7" s="85">
        <f t="shared" si="2"/>
        <v>493</v>
      </c>
      <c r="N7" s="21"/>
      <c r="U7" s="109" t="str">
        <f t="shared" si="5"/>
        <v>ExplorerA36</v>
      </c>
      <c r="V7" s="109" t="s">
        <v>469</v>
      </c>
      <c r="W7" s="109" t="s">
        <v>44</v>
      </c>
      <c r="X7" s="109">
        <v>36</v>
      </c>
      <c r="Y7" s="109">
        <v>25500000</v>
      </c>
    </row>
    <row r="8" spans="1:25" x14ac:dyDescent="0.25">
      <c r="A8" s="85">
        <f>IF(B8&lt;&gt;"",MAX(A$1:A7)+1,"")</f>
        <v>7</v>
      </c>
      <c r="B8" s="81" t="s">
        <v>892</v>
      </c>
      <c r="C8" s="37" t="str">
        <f t="shared" si="0"/>
        <v>Vy'keen</v>
      </c>
      <c r="D8" s="81" t="s">
        <v>469</v>
      </c>
      <c r="E8" s="35" t="s">
        <v>44</v>
      </c>
      <c r="F8" s="82" t="s">
        <v>988</v>
      </c>
      <c r="G8" s="82">
        <v>19</v>
      </c>
      <c r="H8" s="105">
        <f t="shared" si="3"/>
        <v>1565000</v>
      </c>
      <c r="I8" s="85">
        <f t="shared" si="4"/>
        <v>453850</v>
      </c>
      <c r="J8" s="81">
        <v>2</v>
      </c>
      <c r="K8" s="85">
        <f t="shared" si="1"/>
        <v>600</v>
      </c>
      <c r="L8" s="81">
        <v>1</v>
      </c>
      <c r="M8" s="85">
        <f t="shared" si="2"/>
        <v>756.41666666666663</v>
      </c>
      <c r="N8" s="21"/>
      <c r="P8" s="108" t="s">
        <v>821</v>
      </c>
      <c r="Q8" s="109">
        <v>29</v>
      </c>
      <c r="U8" s="109" t="str">
        <f t="shared" si="5"/>
        <v>ExplorerA37</v>
      </c>
      <c r="V8" s="109" t="s">
        <v>469</v>
      </c>
      <c r="W8" s="109" t="s">
        <v>44</v>
      </c>
      <c r="X8" s="109">
        <v>37</v>
      </c>
      <c r="Y8" s="109">
        <v>28750000</v>
      </c>
    </row>
    <row r="9" spans="1:25" x14ac:dyDescent="0.25">
      <c r="A9" s="85">
        <f>IF(B9&lt;&gt;"",MAX(A$1:A8)+1,"")</f>
        <v>8</v>
      </c>
      <c r="B9" s="81" t="s">
        <v>892</v>
      </c>
      <c r="C9" s="37" t="str">
        <f t="shared" si="0"/>
        <v>Vy'keen</v>
      </c>
      <c r="D9" s="81" t="s">
        <v>469</v>
      </c>
      <c r="E9" s="35" t="s">
        <v>249</v>
      </c>
      <c r="F9" s="82" t="s">
        <v>988</v>
      </c>
      <c r="G9" s="82">
        <v>19</v>
      </c>
      <c r="H9" s="105">
        <f t="shared" si="3"/>
        <v>1875000</v>
      </c>
      <c r="I9" s="85">
        <f t="shared" si="4"/>
        <v>543750</v>
      </c>
      <c r="J9" s="81">
        <v>2</v>
      </c>
      <c r="K9" s="85">
        <f t="shared" si="1"/>
        <v>960</v>
      </c>
      <c r="L9" s="81">
        <v>1</v>
      </c>
      <c r="M9" s="85">
        <f t="shared" si="2"/>
        <v>566.40625</v>
      </c>
      <c r="N9" s="21"/>
      <c r="U9" s="109" t="str">
        <f t="shared" si="5"/>
        <v>ExplorerA38</v>
      </c>
      <c r="V9" s="109" t="s">
        <v>469</v>
      </c>
      <c r="W9" s="109" t="s">
        <v>44</v>
      </c>
      <c r="X9" s="109">
        <v>38</v>
      </c>
      <c r="Y9" s="109">
        <v>32500000</v>
      </c>
    </row>
    <row r="10" spans="1:25" x14ac:dyDescent="0.25">
      <c r="A10" s="85">
        <f>IF(B10&lt;&gt;"",MAX(A$1:A9)+1,"")</f>
        <v>9</v>
      </c>
      <c r="B10" s="81" t="s">
        <v>892</v>
      </c>
      <c r="C10" s="37" t="str">
        <f t="shared" si="0"/>
        <v>Vy'keen</v>
      </c>
      <c r="D10" s="81" t="s">
        <v>470</v>
      </c>
      <c r="E10" s="35" t="s">
        <v>44</v>
      </c>
      <c r="F10" s="82" t="s">
        <v>1002</v>
      </c>
      <c r="G10" s="82">
        <v>22</v>
      </c>
      <c r="H10" s="105">
        <f t="shared" si="3"/>
        <v>1690000</v>
      </c>
      <c r="I10" s="85">
        <f t="shared" si="4"/>
        <v>490100</v>
      </c>
      <c r="J10" s="81">
        <v>2</v>
      </c>
      <c r="K10" s="85">
        <f t="shared" si="1"/>
        <v>600</v>
      </c>
      <c r="L10" s="81">
        <v>0</v>
      </c>
      <c r="M10" s="85">
        <f t="shared" si="2"/>
        <v>816.83333333333337</v>
      </c>
      <c r="N10" s="21"/>
      <c r="U10" s="109" t="str">
        <f t="shared" si="5"/>
        <v>ExplorerS19</v>
      </c>
      <c r="V10" s="109" t="s">
        <v>469</v>
      </c>
      <c r="W10" s="109" t="s">
        <v>249</v>
      </c>
      <c r="X10" s="109">
        <v>19</v>
      </c>
      <c r="Y10" s="109">
        <v>1875000</v>
      </c>
    </row>
    <row r="11" spans="1:25" x14ac:dyDescent="0.25">
      <c r="A11" s="85">
        <f>IF(B11&lt;&gt;"",MAX(A$1:A10)+1,"")</f>
        <v>10</v>
      </c>
      <c r="B11" s="81" t="s">
        <v>892</v>
      </c>
      <c r="C11" s="37" t="str">
        <f t="shared" si="0"/>
        <v>Vy'keen</v>
      </c>
      <c r="D11" s="81" t="s">
        <v>470</v>
      </c>
      <c r="E11" s="35" t="s">
        <v>44</v>
      </c>
      <c r="F11" s="82" t="s">
        <v>1003</v>
      </c>
      <c r="G11" s="82">
        <v>23</v>
      </c>
      <c r="H11" s="105">
        <f t="shared" si="3"/>
        <v>2105000</v>
      </c>
      <c r="I11" s="85">
        <f t="shared" si="4"/>
        <v>610450</v>
      </c>
      <c r="J11" s="81">
        <v>2</v>
      </c>
      <c r="K11" s="85">
        <f t="shared" si="1"/>
        <v>600</v>
      </c>
      <c r="L11" s="81">
        <v>0</v>
      </c>
      <c r="M11" s="85">
        <f t="shared" si="2"/>
        <v>1017.4166666666666</v>
      </c>
      <c r="N11" s="21"/>
      <c r="U11" s="109" t="str">
        <f t="shared" si="5"/>
        <v>ExplorerS29</v>
      </c>
      <c r="V11" s="109" t="s">
        <v>469</v>
      </c>
      <c r="W11" s="109" t="s">
        <v>249</v>
      </c>
      <c r="X11" s="109">
        <v>29</v>
      </c>
      <c r="Y11" s="109">
        <v>11900000</v>
      </c>
    </row>
    <row r="12" spans="1:25" x14ac:dyDescent="0.25">
      <c r="A12" s="85">
        <f>IF(B12&lt;&gt;"",MAX(A$1:A11)+1,"")</f>
        <v>11</v>
      </c>
      <c r="B12" s="81" t="s">
        <v>892</v>
      </c>
      <c r="C12" s="37" t="str">
        <f t="shared" si="0"/>
        <v>Vy'keen</v>
      </c>
      <c r="D12" s="81" t="s">
        <v>468</v>
      </c>
      <c r="E12" s="35" t="s">
        <v>44</v>
      </c>
      <c r="F12" s="82" t="s">
        <v>994</v>
      </c>
      <c r="G12" s="82">
        <v>18</v>
      </c>
      <c r="H12" s="105">
        <f t="shared" si="3"/>
        <v>2025000</v>
      </c>
      <c r="I12" s="85">
        <f t="shared" si="4"/>
        <v>587250</v>
      </c>
      <c r="J12" s="81">
        <v>1</v>
      </c>
      <c r="K12" s="85">
        <f t="shared" si="1"/>
        <v>300</v>
      </c>
      <c r="L12" s="81">
        <v>0</v>
      </c>
      <c r="M12" s="85">
        <f t="shared" si="2"/>
        <v>1957.5</v>
      </c>
      <c r="N12" s="21"/>
      <c r="U12" s="109" t="str">
        <f t="shared" si="5"/>
        <v>ExplorerS38</v>
      </c>
      <c r="V12" s="109" t="s">
        <v>469</v>
      </c>
      <c r="W12" s="109" t="s">
        <v>249</v>
      </c>
      <c r="X12" s="109">
        <v>38</v>
      </c>
      <c r="Y12" s="109">
        <v>39000000</v>
      </c>
    </row>
    <row r="13" spans="1:25" x14ac:dyDescent="0.25">
      <c r="A13" s="85">
        <f>IF(B13&lt;&gt;"",MAX(A$1:A12)+1,"")</f>
        <v>12</v>
      </c>
      <c r="B13" s="81" t="s">
        <v>900</v>
      </c>
      <c r="C13" s="37" t="str">
        <f t="shared" si="0"/>
        <v>Vy'keen</v>
      </c>
      <c r="D13" s="81" t="s">
        <v>470</v>
      </c>
      <c r="E13" s="35" t="s">
        <v>44</v>
      </c>
      <c r="F13" s="82" t="s">
        <v>1018</v>
      </c>
      <c r="G13" s="82">
        <v>22</v>
      </c>
      <c r="H13" s="105">
        <f t="shared" si="3"/>
        <v>1690000</v>
      </c>
      <c r="I13" s="85">
        <f t="shared" si="4"/>
        <v>490100</v>
      </c>
      <c r="J13" s="81">
        <v>3</v>
      </c>
      <c r="K13" s="85">
        <f t="shared" si="1"/>
        <v>900</v>
      </c>
      <c r="L13" s="81">
        <v>1</v>
      </c>
      <c r="M13" s="85">
        <f t="shared" si="2"/>
        <v>544.55555555555554</v>
      </c>
      <c r="N13" s="21"/>
      <c r="U13" s="109" t="str">
        <f t="shared" si="5"/>
        <v>ExplorerB16</v>
      </c>
      <c r="V13" s="109" t="s">
        <v>469</v>
      </c>
      <c r="W13" s="109" t="s">
        <v>45</v>
      </c>
      <c r="X13" s="109">
        <v>16</v>
      </c>
      <c r="Y13" s="109">
        <v>650000</v>
      </c>
    </row>
    <row r="14" spans="1:25" x14ac:dyDescent="0.25">
      <c r="A14" s="85">
        <f>IF(B14&lt;&gt;"",MAX(A$1:A13)+1,"")</f>
        <v>13</v>
      </c>
      <c r="B14" s="81" t="s">
        <v>900</v>
      </c>
      <c r="C14" s="37" t="str">
        <f t="shared" si="0"/>
        <v>Vy'keen</v>
      </c>
      <c r="D14" s="81" t="s">
        <v>470</v>
      </c>
      <c r="E14" s="35" t="s">
        <v>44</v>
      </c>
      <c r="F14" s="82" t="s">
        <v>1018</v>
      </c>
      <c r="G14" s="82">
        <v>23</v>
      </c>
      <c r="H14" s="105">
        <f t="shared" si="3"/>
        <v>2105000</v>
      </c>
      <c r="I14" s="85">
        <f t="shared" si="4"/>
        <v>610450</v>
      </c>
      <c r="J14" s="81">
        <v>3</v>
      </c>
      <c r="K14" s="85">
        <f t="shared" si="1"/>
        <v>900</v>
      </c>
      <c r="L14" s="81">
        <v>1</v>
      </c>
      <c r="M14" s="85">
        <f t="shared" si="2"/>
        <v>678.27777777777783</v>
      </c>
      <c r="N14" s="21"/>
      <c r="U14" s="109" t="str">
        <f t="shared" si="5"/>
        <v>ExplorerB17</v>
      </c>
      <c r="V14" s="109" t="s">
        <v>469</v>
      </c>
      <c r="W14" s="109" t="s">
        <v>45</v>
      </c>
      <c r="X14" s="109">
        <v>17</v>
      </c>
      <c r="Y14" s="109">
        <v>845000</v>
      </c>
    </row>
    <row r="15" spans="1:25" x14ac:dyDescent="0.25">
      <c r="A15" s="85">
        <f>IF(B15&lt;&gt;"",MAX(A$1:A14)+1,"")</f>
        <v>14</v>
      </c>
      <c r="B15" s="81" t="s">
        <v>900</v>
      </c>
      <c r="C15" s="37" t="str">
        <f t="shared" si="0"/>
        <v>Vy'keen</v>
      </c>
      <c r="D15" s="81" t="s">
        <v>470</v>
      </c>
      <c r="E15" s="35" t="s">
        <v>44</v>
      </c>
      <c r="F15" s="82" t="s">
        <v>1027</v>
      </c>
      <c r="G15" s="82">
        <v>22</v>
      </c>
      <c r="H15" s="105">
        <f t="shared" si="3"/>
        <v>1690000</v>
      </c>
      <c r="I15" s="85">
        <f t="shared" si="4"/>
        <v>490100</v>
      </c>
      <c r="J15" s="81">
        <v>3</v>
      </c>
      <c r="K15" s="85">
        <f t="shared" si="1"/>
        <v>900</v>
      </c>
      <c r="L15" s="81">
        <v>0</v>
      </c>
      <c r="M15" s="85">
        <f t="shared" si="2"/>
        <v>544.55555555555554</v>
      </c>
      <c r="N15" s="21"/>
      <c r="U15" s="109" t="str">
        <f t="shared" si="5"/>
        <v>ExplorerB18</v>
      </c>
      <c r="V15" s="109" t="s">
        <v>469</v>
      </c>
      <c r="W15" s="109" t="s">
        <v>45</v>
      </c>
      <c r="X15" s="109">
        <v>18</v>
      </c>
      <c r="Y15" s="109">
        <v>1085000</v>
      </c>
    </row>
    <row r="16" spans="1:25" x14ac:dyDescent="0.25">
      <c r="A16" s="85">
        <f>IF(B16&lt;&gt;"",MAX(A$1:A15)+1,"")</f>
        <v>15</v>
      </c>
      <c r="B16" s="81" t="s">
        <v>900</v>
      </c>
      <c r="C16" s="37" t="str">
        <f t="shared" si="0"/>
        <v>Vy'keen</v>
      </c>
      <c r="D16" s="81" t="s">
        <v>470</v>
      </c>
      <c r="E16" s="35" t="s">
        <v>44</v>
      </c>
      <c r="F16" s="82" t="s">
        <v>1027</v>
      </c>
      <c r="G16" s="82">
        <v>23</v>
      </c>
      <c r="H16" s="105">
        <f t="shared" si="3"/>
        <v>2105000</v>
      </c>
      <c r="I16" s="85">
        <f t="shared" si="4"/>
        <v>610450</v>
      </c>
      <c r="J16" s="81">
        <v>3</v>
      </c>
      <c r="K16" s="85">
        <f t="shared" si="1"/>
        <v>900</v>
      </c>
      <c r="L16" s="81">
        <v>0</v>
      </c>
      <c r="M16" s="85">
        <f t="shared" si="2"/>
        <v>678.27777777777783</v>
      </c>
      <c r="N16" s="21"/>
      <c r="U16" s="109" t="str">
        <f t="shared" si="5"/>
        <v>ExplorerB19</v>
      </c>
      <c r="V16" s="109" t="s">
        <v>469</v>
      </c>
      <c r="W16" s="109" t="s">
        <v>45</v>
      </c>
      <c r="X16" s="109">
        <v>19</v>
      </c>
      <c r="Y16" s="109">
        <v>1375000</v>
      </c>
    </row>
    <row r="17" spans="1:25" x14ac:dyDescent="0.25">
      <c r="A17" s="85">
        <f>IF(B17&lt;&gt;"",MAX(A$1:A16)+1,"")</f>
        <v>16</v>
      </c>
      <c r="B17" s="81" t="s">
        <v>900</v>
      </c>
      <c r="C17" s="37" t="str">
        <f t="shared" si="0"/>
        <v>Vy'keen</v>
      </c>
      <c r="D17" s="81" t="s">
        <v>468</v>
      </c>
      <c r="E17" s="35" t="s">
        <v>44</v>
      </c>
      <c r="F17" s="82" t="s">
        <v>1008</v>
      </c>
      <c r="G17" s="82">
        <v>18</v>
      </c>
      <c r="H17" s="105">
        <f t="shared" si="3"/>
        <v>2025000</v>
      </c>
      <c r="I17" s="85">
        <f t="shared" si="4"/>
        <v>587250</v>
      </c>
      <c r="J17" s="81">
        <v>3</v>
      </c>
      <c r="K17" s="85">
        <f t="shared" si="1"/>
        <v>900</v>
      </c>
      <c r="L17" s="81">
        <v>1</v>
      </c>
      <c r="M17" s="85">
        <f t="shared" si="2"/>
        <v>652.5</v>
      </c>
      <c r="N17" s="21"/>
      <c r="U17" s="109" t="str">
        <f t="shared" si="5"/>
        <v>ExplorerB23</v>
      </c>
      <c r="V17" s="109" t="s">
        <v>469</v>
      </c>
      <c r="W17" s="109" t="s">
        <v>45</v>
      </c>
      <c r="X17" s="109">
        <v>23</v>
      </c>
      <c r="Y17" s="109">
        <v>3150000</v>
      </c>
    </row>
    <row r="18" spans="1:25" x14ac:dyDescent="0.25">
      <c r="A18" s="85">
        <f>IF(B18&lt;&gt;"",MAX(A$1:A17)+1,"")</f>
        <v>17</v>
      </c>
      <c r="B18" s="81" t="s">
        <v>900</v>
      </c>
      <c r="C18" s="37" t="str">
        <f t="shared" si="0"/>
        <v>Vy'keen</v>
      </c>
      <c r="D18" s="81" t="s">
        <v>468</v>
      </c>
      <c r="E18" s="35" t="s">
        <v>44</v>
      </c>
      <c r="F18" s="83" t="s">
        <v>1008</v>
      </c>
      <c r="G18" s="83">
        <v>19</v>
      </c>
      <c r="H18" s="105">
        <f t="shared" si="3"/>
        <v>2550000</v>
      </c>
      <c r="I18" s="85">
        <f t="shared" si="4"/>
        <v>739500</v>
      </c>
      <c r="J18" s="81">
        <v>3</v>
      </c>
      <c r="K18" s="85">
        <f t="shared" si="1"/>
        <v>900</v>
      </c>
      <c r="L18" s="81">
        <v>1</v>
      </c>
      <c r="M18" s="85">
        <f t="shared" si="2"/>
        <v>821.66666666666663</v>
      </c>
      <c r="N18" s="22"/>
      <c r="U18" s="109" t="str">
        <f t="shared" si="5"/>
        <v>ExplorerB24</v>
      </c>
      <c r="V18" s="109" t="s">
        <v>469</v>
      </c>
      <c r="W18" s="109" t="s">
        <v>45</v>
      </c>
      <c r="X18" s="109">
        <v>24</v>
      </c>
      <c r="Y18" s="109">
        <v>3800000</v>
      </c>
    </row>
    <row r="19" spans="1:25" x14ac:dyDescent="0.25">
      <c r="A19" s="85">
        <f>IF(B19&lt;&gt;"",MAX(A$1:A18)+1,"")</f>
        <v>18</v>
      </c>
      <c r="B19" s="81" t="s">
        <v>900</v>
      </c>
      <c r="C19" s="37" t="str">
        <f t="shared" si="0"/>
        <v>Vy'keen</v>
      </c>
      <c r="D19" s="81" t="s">
        <v>469</v>
      </c>
      <c r="E19" s="35" t="s">
        <v>44</v>
      </c>
      <c r="F19" s="82" t="s">
        <v>1007</v>
      </c>
      <c r="G19" s="82">
        <v>19</v>
      </c>
      <c r="H19" s="105">
        <f t="shared" si="3"/>
        <v>1565000</v>
      </c>
      <c r="I19" s="85">
        <f t="shared" si="4"/>
        <v>453850</v>
      </c>
      <c r="J19" s="81">
        <v>1</v>
      </c>
      <c r="K19" s="85">
        <f t="shared" si="1"/>
        <v>300</v>
      </c>
      <c r="L19" s="81">
        <v>1</v>
      </c>
      <c r="M19" s="85">
        <f t="shared" si="2"/>
        <v>1512.8333333333333</v>
      </c>
      <c r="N19" s="21"/>
      <c r="U19" s="109" t="str">
        <f t="shared" si="5"/>
        <v>ExplorerB25</v>
      </c>
      <c r="V19" s="109" t="s">
        <v>469</v>
      </c>
      <c r="W19" s="109" t="s">
        <v>45</v>
      </c>
      <c r="X19" s="109">
        <v>25</v>
      </c>
      <c r="Y19" s="109">
        <v>4550000</v>
      </c>
    </row>
    <row r="20" spans="1:25" x14ac:dyDescent="0.25">
      <c r="A20" s="85">
        <f>IF(B20&lt;&gt;"",MAX(A$1:A19)+1,"")</f>
        <v>19</v>
      </c>
      <c r="B20" s="81" t="s">
        <v>900</v>
      </c>
      <c r="C20" s="37" t="str">
        <f t="shared" si="0"/>
        <v>Vy'keen</v>
      </c>
      <c r="D20" s="81" t="s">
        <v>469</v>
      </c>
      <c r="E20" s="35" t="s">
        <v>44</v>
      </c>
      <c r="F20" s="84" t="s">
        <v>1007</v>
      </c>
      <c r="G20" s="84">
        <v>18</v>
      </c>
      <c r="H20" s="105">
        <f t="shared" si="3"/>
        <v>1235000</v>
      </c>
      <c r="I20" s="85">
        <f t="shared" si="4"/>
        <v>358150</v>
      </c>
      <c r="J20" s="81">
        <v>1</v>
      </c>
      <c r="K20" s="85">
        <f t="shared" si="1"/>
        <v>300</v>
      </c>
      <c r="L20" s="81">
        <v>1</v>
      </c>
      <c r="M20" s="85">
        <f t="shared" si="2"/>
        <v>1193.8333333333333</v>
      </c>
      <c r="N20" s="23"/>
      <c r="U20" s="109" t="str">
        <f t="shared" si="5"/>
        <v>ExplorerB26</v>
      </c>
      <c r="V20" s="109" t="s">
        <v>469</v>
      </c>
      <c r="W20" s="109" t="s">
        <v>45</v>
      </c>
      <c r="X20" s="109">
        <v>26</v>
      </c>
      <c r="Y20" s="109">
        <v>5400000</v>
      </c>
    </row>
    <row r="21" spans="1:25" x14ac:dyDescent="0.25">
      <c r="A21" s="85">
        <f>IF(B21&lt;&gt;"",MAX(A$1:A20)+1,"")</f>
        <v>20</v>
      </c>
      <c r="B21" s="81" t="s">
        <v>900</v>
      </c>
      <c r="C21" s="37" t="str">
        <f t="shared" si="0"/>
        <v>Vy'keen</v>
      </c>
      <c r="D21" s="81" t="s">
        <v>468</v>
      </c>
      <c r="E21" s="35" t="s">
        <v>44</v>
      </c>
      <c r="F21" s="82" t="s">
        <v>1009</v>
      </c>
      <c r="G21" s="82">
        <v>19</v>
      </c>
      <c r="H21" s="105">
        <f t="shared" si="3"/>
        <v>2550000</v>
      </c>
      <c r="I21" s="85">
        <f t="shared" si="4"/>
        <v>739500</v>
      </c>
      <c r="J21" s="81">
        <v>3</v>
      </c>
      <c r="K21" s="85">
        <f t="shared" si="1"/>
        <v>900</v>
      </c>
      <c r="L21" s="81">
        <v>0</v>
      </c>
      <c r="M21" s="85">
        <f t="shared" si="2"/>
        <v>821.66666666666663</v>
      </c>
      <c r="N21" s="21"/>
      <c r="U21" s="109" t="str">
        <f t="shared" si="5"/>
        <v>ExplorerB27</v>
      </c>
      <c r="V21" s="109" t="s">
        <v>469</v>
      </c>
      <c r="W21" s="109" t="s">
        <v>45</v>
      </c>
      <c r="X21" s="109">
        <v>27</v>
      </c>
      <c r="Y21" s="109">
        <v>6400000</v>
      </c>
    </row>
    <row r="22" spans="1:25" x14ac:dyDescent="0.25">
      <c r="A22" s="85">
        <f>IF(B22&lt;&gt;"",MAX(A$1:A21)+1,"")</f>
        <v>21</v>
      </c>
      <c r="B22" s="81" t="s">
        <v>900</v>
      </c>
      <c r="C22" s="37" t="str">
        <f t="shared" si="0"/>
        <v>Vy'keen</v>
      </c>
      <c r="D22" s="81" t="s">
        <v>468</v>
      </c>
      <c r="E22" s="35" t="s">
        <v>44</v>
      </c>
      <c r="F22" s="82" t="s">
        <v>1009</v>
      </c>
      <c r="G22" s="82">
        <v>18</v>
      </c>
      <c r="H22" s="105">
        <f t="shared" si="3"/>
        <v>2025000</v>
      </c>
      <c r="I22" s="85">
        <f t="shared" si="4"/>
        <v>587250</v>
      </c>
      <c r="J22" s="81">
        <v>3</v>
      </c>
      <c r="K22" s="85">
        <f t="shared" si="1"/>
        <v>900</v>
      </c>
      <c r="L22" s="81">
        <v>0</v>
      </c>
      <c r="M22" s="85">
        <f t="shared" si="2"/>
        <v>652.5</v>
      </c>
      <c r="N22" s="21"/>
      <c r="U22" s="109" t="str">
        <f t="shared" si="5"/>
        <v>ExplorerB28</v>
      </c>
      <c r="V22" s="109" t="s">
        <v>469</v>
      </c>
      <c r="W22" s="109" t="s">
        <v>45</v>
      </c>
      <c r="X22" s="109">
        <v>28</v>
      </c>
      <c r="Y22" s="109">
        <v>7500000</v>
      </c>
    </row>
    <row r="23" spans="1:25" x14ac:dyDescent="0.25">
      <c r="A23" s="85">
        <f>IF(B23&lt;&gt;"",MAX(A$1:A22)+1,"")</f>
        <v>22</v>
      </c>
      <c r="B23" s="81" t="s">
        <v>900</v>
      </c>
      <c r="C23" s="37" t="str">
        <f t="shared" si="0"/>
        <v>Vy'keen</v>
      </c>
      <c r="D23" s="81" t="s">
        <v>468</v>
      </c>
      <c r="E23" s="35" t="s">
        <v>44</v>
      </c>
      <c r="F23" s="82" t="s">
        <v>1010</v>
      </c>
      <c r="G23" s="82">
        <v>19</v>
      </c>
      <c r="H23" s="105">
        <f t="shared" si="3"/>
        <v>2550000</v>
      </c>
      <c r="I23" s="85">
        <f t="shared" si="4"/>
        <v>739500</v>
      </c>
      <c r="J23" s="81">
        <v>5</v>
      </c>
      <c r="K23" s="85">
        <f t="shared" si="1"/>
        <v>1500</v>
      </c>
      <c r="L23" s="81">
        <v>2</v>
      </c>
      <c r="M23" s="85">
        <f t="shared" si="2"/>
        <v>493</v>
      </c>
      <c r="N23" s="21"/>
      <c r="U23" s="109" t="str">
        <f t="shared" si="5"/>
        <v>ExplorerB29</v>
      </c>
      <c r="V23" s="109" t="s">
        <v>469</v>
      </c>
      <c r="W23" s="109" t="s">
        <v>45</v>
      </c>
      <c r="X23" s="109">
        <v>29</v>
      </c>
      <c r="Y23" s="109">
        <v>9900000</v>
      </c>
    </row>
    <row r="24" spans="1:25" x14ac:dyDescent="0.25">
      <c r="A24" s="85">
        <f>IF(B24&lt;&gt;"",MAX(A$1:A23)+1,"")</f>
        <v>23</v>
      </c>
      <c r="B24" s="81" t="s">
        <v>900</v>
      </c>
      <c r="C24" s="37" t="str">
        <f t="shared" si="0"/>
        <v>Vy'keen</v>
      </c>
      <c r="D24" s="81" t="s">
        <v>468</v>
      </c>
      <c r="E24" s="35" t="s">
        <v>44</v>
      </c>
      <c r="F24" s="82" t="s">
        <v>1010</v>
      </c>
      <c r="G24" s="82">
        <v>18</v>
      </c>
      <c r="H24" s="105">
        <f t="shared" si="3"/>
        <v>2025000</v>
      </c>
      <c r="I24" s="85">
        <f t="shared" si="4"/>
        <v>587250</v>
      </c>
      <c r="J24" s="81">
        <v>5</v>
      </c>
      <c r="K24" s="85">
        <f t="shared" si="1"/>
        <v>1500</v>
      </c>
      <c r="L24" s="81">
        <v>2</v>
      </c>
      <c r="M24" s="85">
        <f t="shared" si="2"/>
        <v>391.5</v>
      </c>
      <c r="N24" s="21"/>
      <c r="U24" s="109" t="str">
        <f t="shared" si="5"/>
        <v>ExplorerB36</v>
      </c>
      <c r="V24" s="109" t="s">
        <v>469</v>
      </c>
      <c r="W24" s="109" t="s">
        <v>45</v>
      </c>
      <c r="X24" s="109">
        <v>36</v>
      </c>
      <c r="Y24" s="109">
        <v>25500000</v>
      </c>
    </row>
    <row r="25" spans="1:25" x14ac:dyDescent="0.25">
      <c r="A25" s="85">
        <f>IF(B25&lt;&gt;"",MAX(A$1:A24)+1,"")</f>
        <v>24</v>
      </c>
      <c r="B25" s="81" t="s">
        <v>900</v>
      </c>
      <c r="C25" s="37" t="str">
        <f t="shared" si="0"/>
        <v>Vy'keen</v>
      </c>
      <c r="D25" s="81" t="s">
        <v>470</v>
      </c>
      <c r="E25" s="35" t="s">
        <v>44</v>
      </c>
      <c r="F25" s="82" t="s">
        <v>1021</v>
      </c>
      <c r="G25" s="82">
        <v>23</v>
      </c>
      <c r="H25" s="105">
        <f t="shared" si="3"/>
        <v>2105000</v>
      </c>
      <c r="I25" s="85">
        <f t="shared" si="4"/>
        <v>610450</v>
      </c>
      <c r="J25" s="81">
        <v>2</v>
      </c>
      <c r="K25" s="85">
        <f t="shared" si="1"/>
        <v>600</v>
      </c>
      <c r="L25" s="81">
        <v>0</v>
      </c>
      <c r="M25" s="85">
        <f t="shared" si="2"/>
        <v>1017.4166666666666</v>
      </c>
      <c r="N25" s="21"/>
      <c r="U25" s="109" t="str">
        <f t="shared" si="5"/>
        <v>ExplorerB37</v>
      </c>
      <c r="V25" s="109" t="s">
        <v>469</v>
      </c>
      <c r="W25" s="109" t="s">
        <v>45</v>
      </c>
      <c r="X25" s="109">
        <v>37</v>
      </c>
      <c r="Y25" s="109">
        <v>28750000</v>
      </c>
    </row>
    <row r="26" spans="1:25" x14ac:dyDescent="0.25">
      <c r="A26" s="85">
        <f>IF(B26&lt;&gt;"",MAX(A$1:A25)+1,"")</f>
        <v>25</v>
      </c>
      <c r="B26" s="81" t="s">
        <v>900</v>
      </c>
      <c r="C26" s="37" t="str">
        <f t="shared" si="0"/>
        <v>Vy'keen</v>
      </c>
      <c r="D26" s="81" t="s">
        <v>470</v>
      </c>
      <c r="E26" s="35" t="s">
        <v>249</v>
      </c>
      <c r="F26" s="82" t="s">
        <v>1022</v>
      </c>
      <c r="G26" s="82">
        <v>23</v>
      </c>
      <c r="H26" s="105">
        <f t="shared" si="3"/>
        <v>2525000</v>
      </c>
      <c r="I26" s="85">
        <f t="shared" si="4"/>
        <v>732250</v>
      </c>
      <c r="J26" s="81">
        <v>2</v>
      </c>
      <c r="K26" s="85">
        <f t="shared" si="1"/>
        <v>960</v>
      </c>
      <c r="L26" s="81">
        <v>2</v>
      </c>
      <c r="M26" s="85">
        <f t="shared" si="2"/>
        <v>762.76041666666663</v>
      </c>
      <c r="N26" s="21"/>
      <c r="U26" s="109" t="str">
        <f t="shared" si="5"/>
        <v>ExplorerB38</v>
      </c>
      <c r="V26" s="109" t="s">
        <v>469</v>
      </c>
      <c r="W26" s="109" t="s">
        <v>45</v>
      </c>
      <c r="X26" s="109">
        <v>38</v>
      </c>
      <c r="Y26" s="109">
        <v>32500000</v>
      </c>
    </row>
    <row r="27" spans="1:25" x14ac:dyDescent="0.25">
      <c r="A27" s="85">
        <f>IF(B27&lt;&gt;"",MAX(A$1:A26)+1,"")</f>
        <v>26</v>
      </c>
      <c r="B27" s="81" t="s">
        <v>900</v>
      </c>
      <c r="C27" s="37" t="str">
        <f t="shared" si="0"/>
        <v>Vy'keen</v>
      </c>
      <c r="D27" s="81" t="s">
        <v>470</v>
      </c>
      <c r="E27" s="35" t="s">
        <v>44</v>
      </c>
      <c r="F27" s="82" t="s">
        <v>1022</v>
      </c>
      <c r="G27" s="82">
        <v>23</v>
      </c>
      <c r="H27" s="105">
        <f t="shared" si="3"/>
        <v>2105000</v>
      </c>
      <c r="I27" s="85">
        <f t="shared" si="4"/>
        <v>610450</v>
      </c>
      <c r="J27" s="81">
        <v>2</v>
      </c>
      <c r="K27" s="85">
        <f t="shared" si="1"/>
        <v>600</v>
      </c>
      <c r="L27" s="81">
        <v>0</v>
      </c>
      <c r="M27" s="85">
        <f t="shared" si="2"/>
        <v>1017.4166666666666</v>
      </c>
      <c r="N27" s="21"/>
      <c r="U27" s="109" t="str">
        <f t="shared" si="5"/>
        <v>ExplorerC15</v>
      </c>
      <c r="V27" s="109" t="s">
        <v>469</v>
      </c>
      <c r="W27" s="109" t="s">
        <v>42</v>
      </c>
      <c r="X27" s="109">
        <v>15</v>
      </c>
      <c r="Y27" s="109">
        <v>445000</v>
      </c>
    </row>
    <row r="28" spans="1:25" x14ac:dyDescent="0.25">
      <c r="A28" s="85">
        <f>IF(B28&lt;&gt;"",MAX(A$1:A27)+1,"")</f>
        <v>27</v>
      </c>
      <c r="B28" s="81" t="s">
        <v>900</v>
      </c>
      <c r="C28" s="37" t="str">
        <f t="shared" si="0"/>
        <v>Vy'keen</v>
      </c>
      <c r="D28" s="81" t="s">
        <v>468</v>
      </c>
      <c r="E28" s="35" t="s">
        <v>44</v>
      </c>
      <c r="F28" s="82" t="s">
        <v>1013</v>
      </c>
      <c r="G28" s="82">
        <v>19</v>
      </c>
      <c r="H28" s="105">
        <f t="shared" si="3"/>
        <v>2550000</v>
      </c>
      <c r="I28" s="85">
        <f t="shared" si="4"/>
        <v>739500</v>
      </c>
      <c r="J28" s="81">
        <v>4</v>
      </c>
      <c r="K28" s="85">
        <f t="shared" si="1"/>
        <v>1200</v>
      </c>
      <c r="L28" s="81">
        <v>1</v>
      </c>
      <c r="M28" s="85">
        <f t="shared" si="2"/>
        <v>616.25</v>
      </c>
      <c r="N28" s="21"/>
      <c r="U28" s="109" t="str">
        <f t="shared" si="5"/>
        <v>ExplorerC16</v>
      </c>
      <c r="V28" s="109" t="s">
        <v>469</v>
      </c>
      <c r="W28" s="109" t="s">
        <v>42</v>
      </c>
      <c r="X28" s="109">
        <v>16</v>
      </c>
      <c r="Y28" s="109">
        <v>590000</v>
      </c>
    </row>
    <row r="29" spans="1:25" x14ac:dyDescent="0.25">
      <c r="A29" s="85">
        <f>IF(B29&lt;&gt;"",MAX(A$1:A28)+1,"")</f>
        <v>28</v>
      </c>
      <c r="B29" s="81" t="s">
        <v>900</v>
      </c>
      <c r="C29" s="37" t="str">
        <f t="shared" si="0"/>
        <v>Vy'keen</v>
      </c>
      <c r="D29" s="81" t="s">
        <v>468</v>
      </c>
      <c r="E29" s="35" t="s">
        <v>44</v>
      </c>
      <c r="F29" s="82" t="s">
        <v>1013</v>
      </c>
      <c r="G29" s="82">
        <v>18</v>
      </c>
      <c r="H29" s="105">
        <f t="shared" si="3"/>
        <v>2025000</v>
      </c>
      <c r="I29" s="85">
        <f t="shared" si="4"/>
        <v>587250</v>
      </c>
      <c r="J29" s="81">
        <v>4</v>
      </c>
      <c r="K29" s="85">
        <f t="shared" si="1"/>
        <v>1200</v>
      </c>
      <c r="L29" s="81">
        <v>1</v>
      </c>
      <c r="M29" s="85">
        <f t="shared" si="2"/>
        <v>489.375</v>
      </c>
      <c r="N29" s="21"/>
      <c r="U29" s="109" t="str">
        <f t="shared" si="5"/>
        <v>ExplorerC17</v>
      </c>
      <c r="V29" s="109" t="s">
        <v>469</v>
      </c>
      <c r="W29" s="109" t="s">
        <v>42</v>
      </c>
      <c r="X29" s="109">
        <v>17</v>
      </c>
      <c r="Y29" s="109">
        <v>770000</v>
      </c>
    </row>
    <row r="30" spans="1:25" x14ac:dyDescent="0.25">
      <c r="A30" s="85">
        <f>IF(B30&lt;&gt;"",MAX(A$1:A29)+1,"")</f>
        <v>29</v>
      </c>
      <c r="B30" s="81" t="s">
        <v>900</v>
      </c>
      <c r="C30" s="37" t="str">
        <f t="shared" si="0"/>
        <v>Vy'keen</v>
      </c>
      <c r="D30" s="81" t="s">
        <v>468</v>
      </c>
      <c r="E30" s="35" t="s">
        <v>44</v>
      </c>
      <c r="F30" s="82" t="s">
        <v>1028</v>
      </c>
      <c r="G30" s="82">
        <v>18</v>
      </c>
      <c r="H30" s="105">
        <f t="shared" si="3"/>
        <v>2025000</v>
      </c>
      <c r="I30" s="85">
        <f t="shared" si="4"/>
        <v>587250</v>
      </c>
      <c r="J30" s="81">
        <v>3</v>
      </c>
      <c r="K30" s="85">
        <f t="shared" si="1"/>
        <v>900</v>
      </c>
      <c r="L30" s="81">
        <v>1</v>
      </c>
      <c r="M30" s="85">
        <f t="shared" si="2"/>
        <v>652.5</v>
      </c>
      <c r="N30" s="21"/>
      <c r="U30" s="109" t="str">
        <f t="shared" si="5"/>
        <v>ExplorerC20</v>
      </c>
      <c r="V30" s="109" t="s">
        <v>469</v>
      </c>
      <c r="W30" s="109" t="s">
        <v>42</v>
      </c>
      <c r="X30" s="109">
        <v>20</v>
      </c>
      <c r="Y30" s="109">
        <v>1565000</v>
      </c>
    </row>
    <row r="31" spans="1:25" x14ac:dyDescent="0.25">
      <c r="A31" s="85">
        <f>IF(B31&lt;&gt;"",MAX(A$1:A30)+1,"")</f>
        <v>30</v>
      </c>
      <c r="B31" s="81" t="s">
        <v>900</v>
      </c>
      <c r="C31" s="37" t="str">
        <f t="shared" si="0"/>
        <v>Vy'keen</v>
      </c>
      <c r="D31" s="81" t="s">
        <v>468</v>
      </c>
      <c r="E31" s="35" t="s">
        <v>44</v>
      </c>
      <c r="F31" s="82" t="s">
        <v>1028</v>
      </c>
      <c r="G31" s="82">
        <v>19</v>
      </c>
      <c r="H31" s="105">
        <f t="shared" si="3"/>
        <v>2550000</v>
      </c>
      <c r="I31" s="85">
        <f t="shared" si="4"/>
        <v>739500</v>
      </c>
      <c r="J31" s="81">
        <v>3</v>
      </c>
      <c r="K31" s="85">
        <f t="shared" si="1"/>
        <v>900</v>
      </c>
      <c r="L31" s="81">
        <v>1</v>
      </c>
      <c r="M31" s="85">
        <f t="shared" si="2"/>
        <v>821.66666666666663</v>
      </c>
      <c r="N31" s="21"/>
      <c r="U31" s="109" t="str">
        <f t="shared" si="5"/>
        <v>ExplorerC21</v>
      </c>
      <c r="V31" s="109" t="s">
        <v>469</v>
      </c>
      <c r="W31" s="109" t="s">
        <v>42</v>
      </c>
      <c r="X31" s="109">
        <v>21</v>
      </c>
      <c r="Y31" s="109">
        <v>1935000</v>
      </c>
    </row>
    <row r="32" spans="1:25" x14ac:dyDescent="0.25">
      <c r="A32" s="85">
        <f>IF(B32&lt;&gt;"",MAX(A$1:A31)+1,"")</f>
        <v>31</v>
      </c>
      <c r="B32" s="81" t="s">
        <v>892</v>
      </c>
      <c r="C32" s="37" t="str">
        <f t="shared" si="0"/>
        <v>Vy'keen</v>
      </c>
      <c r="D32" s="81" t="s">
        <v>468</v>
      </c>
      <c r="E32" s="35" t="s">
        <v>249</v>
      </c>
      <c r="F32" s="82" t="s">
        <v>989</v>
      </c>
      <c r="G32" s="82">
        <v>19</v>
      </c>
      <c r="H32" s="105">
        <f t="shared" si="3"/>
        <v>3000000</v>
      </c>
      <c r="I32" s="85">
        <f t="shared" si="4"/>
        <v>870000</v>
      </c>
      <c r="J32" s="81">
        <v>4</v>
      </c>
      <c r="K32" s="85">
        <f t="shared" si="1"/>
        <v>1920</v>
      </c>
      <c r="L32" s="81">
        <v>3</v>
      </c>
      <c r="M32" s="85">
        <f t="shared" si="2"/>
        <v>453.125</v>
      </c>
      <c r="N32" s="21"/>
      <c r="U32" s="109" t="str">
        <f t="shared" si="5"/>
        <v>ExplorerC22</v>
      </c>
      <c r="V32" s="109" t="s">
        <v>469</v>
      </c>
      <c r="W32" s="109" t="s">
        <v>42</v>
      </c>
      <c r="X32" s="109">
        <v>22</v>
      </c>
      <c r="Y32" s="109">
        <v>2370000</v>
      </c>
    </row>
    <row r="33" spans="1:25" x14ac:dyDescent="0.25">
      <c r="A33" s="85">
        <f>IF(B33&lt;&gt;"",MAX(A$1:A32)+1,"")</f>
        <v>32</v>
      </c>
      <c r="B33" s="81" t="s">
        <v>892</v>
      </c>
      <c r="C33" s="37" t="str">
        <f t="shared" si="0"/>
        <v>Vy'keen</v>
      </c>
      <c r="D33" s="81" t="s">
        <v>469</v>
      </c>
      <c r="E33" s="35" t="s">
        <v>44</v>
      </c>
      <c r="F33" s="82" t="s">
        <v>988</v>
      </c>
      <c r="G33" s="82">
        <v>18</v>
      </c>
      <c r="H33" s="105">
        <f t="shared" si="3"/>
        <v>1235000</v>
      </c>
      <c r="I33" s="85">
        <f t="shared" si="4"/>
        <v>358150</v>
      </c>
      <c r="J33" s="81">
        <v>2</v>
      </c>
      <c r="K33" s="85">
        <f t="shared" si="1"/>
        <v>600</v>
      </c>
      <c r="L33" s="81">
        <v>1</v>
      </c>
      <c r="M33" s="85">
        <f t="shared" si="2"/>
        <v>596.91666666666663</v>
      </c>
      <c r="N33" s="21"/>
      <c r="U33" s="109" t="str">
        <f t="shared" si="5"/>
        <v>ExplorerC23</v>
      </c>
      <c r="V33" s="109" t="s">
        <v>469</v>
      </c>
      <c r="W33" s="109" t="s">
        <v>42</v>
      </c>
      <c r="X33" s="109">
        <v>23</v>
      </c>
      <c r="Y33" s="109">
        <v>2880000</v>
      </c>
    </row>
    <row r="34" spans="1:25" x14ac:dyDescent="0.25">
      <c r="A34" s="85">
        <f>IF(B34&lt;&gt;"",MAX(A$1:A33)+1,"")</f>
        <v>33</v>
      </c>
      <c r="B34" s="81" t="s">
        <v>892</v>
      </c>
      <c r="C34" s="37" t="str">
        <f t="shared" si="0"/>
        <v>Vy'keen</v>
      </c>
      <c r="D34" s="81" t="s">
        <v>470</v>
      </c>
      <c r="E34" s="35" t="s">
        <v>44</v>
      </c>
      <c r="F34" s="82" t="s">
        <v>999</v>
      </c>
      <c r="G34" s="82">
        <v>23</v>
      </c>
      <c r="H34" s="105">
        <f t="shared" si="3"/>
        <v>2105000</v>
      </c>
      <c r="I34" s="85">
        <f t="shared" si="4"/>
        <v>610450</v>
      </c>
      <c r="J34" s="81">
        <v>2</v>
      </c>
      <c r="K34" s="85">
        <f t="shared" si="1"/>
        <v>600</v>
      </c>
      <c r="L34" s="81">
        <v>0</v>
      </c>
      <c r="M34" s="85">
        <f t="shared" si="2"/>
        <v>1017.4166666666666</v>
      </c>
      <c r="N34" s="21"/>
      <c r="U34" s="109" t="str">
        <f t="shared" si="5"/>
        <v>ExplorerC24</v>
      </c>
      <c r="V34" s="109" t="s">
        <v>469</v>
      </c>
      <c r="W34" s="109" t="s">
        <v>42</v>
      </c>
      <c r="X34" s="109">
        <v>24</v>
      </c>
      <c r="Y34" s="109">
        <v>3450000</v>
      </c>
    </row>
    <row r="35" spans="1:25" x14ac:dyDescent="0.25">
      <c r="A35" s="85">
        <f>IF(B35&lt;&gt;"",MAX(A$1:A34)+1,"")</f>
        <v>34</v>
      </c>
      <c r="B35" s="81" t="s">
        <v>892</v>
      </c>
      <c r="C35" s="37" t="str">
        <f t="shared" si="0"/>
        <v>Vy'keen</v>
      </c>
      <c r="D35" s="81" t="s">
        <v>468</v>
      </c>
      <c r="E35" s="35" t="s">
        <v>44</v>
      </c>
      <c r="F35" s="82" t="s">
        <v>994</v>
      </c>
      <c r="G35" s="82">
        <v>19</v>
      </c>
      <c r="H35" s="105">
        <f t="shared" si="3"/>
        <v>2550000</v>
      </c>
      <c r="I35" s="85">
        <f t="shared" si="4"/>
        <v>739500</v>
      </c>
      <c r="J35" s="81">
        <v>1</v>
      </c>
      <c r="K35" s="85">
        <f t="shared" si="1"/>
        <v>300</v>
      </c>
      <c r="L35" s="81">
        <v>0</v>
      </c>
      <c r="M35" s="85">
        <f t="shared" si="2"/>
        <v>2465</v>
      </c>
      <c r="N35" s="21"/>
      <c r="U35" s="109" t="str">
        <f t="shared" si="5"/>
        <v>ExplorerC25</v>
      </c>
      <c r="V35" s="109" t="s">
        <v>469</v>
      </c>
      <c r="W35" s="109" t="s">
        <v>42</v>
      </c>
      <c r="X35" s="109">
        <v>25</v>
      </c>
      <c r="Y35" s="109">
        <v>4150000</v>
      </c>
    </row>
    <row r="36" spans="1:25" x14ac:dyDescent="0.25">
      <c r="A36" s="85">
        <f>IF(B36&lt;&gt;"",MAX(A$1:A35)+1,"")</f>
        <v>35</v>
      </c>
      <c r="B36" s="81" t="s">
        <v>892</v>
      </c>
      <c r="C36" s="37" t="str">
        <f t="shared" si="0"/>
        <v>Vy'keen</v>
      </c>
      <c r="D36" s="81" t="s">
        <v>470</v>
      </c>
      <c r="E36" s="35" t="s">
        <v>44</v>
      </c>
      <c r="F36" s="82" t="s">
        <v>1004</v>
      </c>
      <c r="G36" s="82">
        <v>22</v>
      </c>
      <c r="H36" s="105">
        <f t="shared" si="3"/>
        <v>1690000</v>
      </c>
      <c r="I36" s="85">
        <f t="shared" si="4"/>
        <v>490100</v>
      </c>
      <c r="J36" s="81">
        <v>1</v>
      </c>
      <c r="K36" s="85">
        <f t="shared" si="1"/>
        <v>300</v>
      </c>
      <c r="L36" s="81">
        <v>0</v>
      </c>
      <c r="M36" s="85">
        <f t="shared" si="2"/>
        <v>1633.6666666666667</v>
      </c>
      <c r="N36" s="21"/>
      <c r="U36" s="109" t="str">
        <f t="shared" si="5"/>
        <v>ExplorerC30</v>
      </c>
      <c r="V36" s="109" t="s">
        <v>469</v>
      </c>
      <c r="W36" s="109" t="s">
        <v>42</v>
      </c>
      <c r="X36" s="109">
        <v>30</v>
      </c>
      <c r="Y36" s="109">
        <v>9200000</v>
      </c>
    </row>
    <row r="37" spans="1:25" x14ac:dyDescent="0.25">
      <c r="A37" s="85">
        <f>IF(B37&lt;&gt;"",MAX(A$1:A36)+1,"")</f>
        <v>36</v>
      </c>
      <c r="B37" s="81" t="s">
        <v>892</v>
      </c>
      <c r="C37" s="37" t="str">
        <f t="shared" si="0"/>
        <v>Vy'keen</v>
      </c>
      <c r="D37" s="81" t="s">
        <v>468</v>
      </c>
      <c r="E37" s="35" t="s">
        <v>249</v>
      </c>
      <c r="F37" s="82" t="s">
        <v>993</v>
      </c>
      <c r="G37" s="82">
        <v>19</v>
      </c>
      <c r="H37" s="105">
        <f t="shared" si="3"/>
        <v>3000000</v>
      </c>
      <c r="I37" s="85">
        <f t="shared" si="4"/>
        <v>870000</v>
      </c>
      <c r="J37" s="81">
        <v>2</v>
      </c>
      <c r="K37" s="85">
        <f t="shared" si="1"/>
        <v>960</v>
      </c>
      <c r="L37" s="81">
        <v>3</v>
      </c>
      <c r="M37" s="85">
        <f t="shared" si="2"/>
        <v>906.25</v>
      </c>
      <c r="N37" s="21"/>
      <c r="U37" s="109" t="str">
        <f t="shared" si="5"/>
        <v>ExplorerC31</v>
      </c>
      <c r="V37" s="109" t="s">
        <v>469</v>
      </c>
      <c r="W37" s="109" t="s">
        <v>42</v>
      </c>
      <c r="X37" s="109">
        <v>31</v>
      </c>
      <c r="Y37" s="109">
        <v>10600000</v>
      </c>
    </row>
    <row r="38" spans="1:25" x14ac:dyDescent="0.25">
      <c r="A38" s="85" t="str">
        <f>IF(B38&lt;&gt;"",MAX(A$1:A37)+1,"")</f>
        <v/>
      </c>
      <c r="B38" s="81"/>
      <c r="C38" s="37" t="str">
        <f t="shared" si="0"/>
        <v/>
      </c>
      <c r="D38" s="81"/>
      <c r="E38" s="35"/>
      <c r="F38" s="82"/>
      <c r="G38" s="82"/>
      <c r="H38" s="105" t="str">
        <f t="shared" si="3"/>
        <v/>
      </c>
      <c r="I38" s="85" t="str">
        <f t="shared" si="4"/>
        <v/>
      </c>
      <c r="J38" s="81"/>
      <c r="K38" s="85" t="str">
        <f t="shared" si="1"/>
        <v/>
      </c>
      <c r="L38" s="81"/>
      <c r="M38" s="85" t="str">
        <f t="shared" si="2"/>
        <v/>
      </c>
      <c r="N38" s="21"/>
      <c r="U38" s="109" t="str">
        <f t="shared" ref="U38:U47" si="6">V38&amp;W38&amp;X38</f>
        <v>ExplorerC32</v>
      </c>
      <c r="V38" s="109" t="s">
        <v>469</v>
      </c>
      <c r="W38" s="109" t="s">
        <v>42</v>
      </c>
      <c r="X38" s="109">
        <v>32</v>
      </c>
      <c r="Y38" s="109">
        <v>12200000</v>
      </c>
    </row>
    <row r="39" spans="1:25" x14ac:dyDescent="0.25">
      <c r="A39" s="85" t="str">
        <f>IF(B39&lt;&gt;"",MAX(A$1:A38)+1,"")</f>
        <v/>
      </c>
      <c r="B39" s="81"/>
      <c r="C39" s="37" t="str">
        <f t="shared" si="0"/>
        <v/>
      </c>
      <c r="D39" s="81"/>
      <c r="E39" s="35"/>
      <c r="F39" s="82"/>
      <c r="G39" s="82"/>
      <c r="H39" s="105" t="str">
        <f t="shared" si="3"/>
        <v/>
      </c>
      <c r="I39" s="85" t="str">
        <f t="shared" si="4"/>
        <v/>
      </c>
      <c r="J39" s="81"/>
      <c r="K39" s="85" t="str">
        <f t="shared" si="1"/>
        <v/>
      </c>
      <c r="L39" s="81"/>
      <c r="M39" s="85" t="str">
        <f t="shared" si="2"/>
        <v/>
      </c>
      <c r="N39" s="21"/>
      <c r="U39" s="109" t="str">
        <f t="shared" si="6"/>
        <v>ExplorerC33</v>
      </c>
      <c r="V39" s="109" t="s">
        <v>469</v>
      </c>
      <c r="W39" s="109" t="s">
        <v>42</v>
      </c>
      <c r="X39" s="109">
        <v>33</v>
      </c>
      <c r="Y39" s="109">
        <v>13950000</v>
      </c>
    </row>
    <row r="40" spans="1:25" x14ac:dyDescent="0.25">
      <c r="A40" s="85" t="str">
        <f>IF(B40&lt;&gt;"",MAX(A$1:A39)+1,"")</f>
        <v/>
      </c>
      <c r="B40" s="81"/>
      <c r="C40" s="37" t="str">
        <f t="shared" si="0"/>
        <v/>
      </c>
      <c r="D40" s="81"/>
      <c r="E40" s="35"/>
      <c r="F40" s="82"/>
      <c r="G40" s="82"/>
      <c r="H40" s="105" t="str">
        <f t="shared" si="3"/>
        <v/>
      </c>
      <c r="I40" s="85" t="str">
        <f t="shared" si="4"/>
        <v/>
      </c>
      <c r="J40" s="81"/>
      <c r="K40" s="85" t="str">
        <f t="shared" si="1"/>
        <v/>
      </c>
      <c r="L40" s="81"/>
      <c r="M40" s="85" t="str">
        <f t="shared" si="2"/>
        <v/>
      </c>
      <c r="N40" s="21"/>
      <c r="U40" s="109" t="str">
        <f t="shared" si="6"/>
        <v>ExplorerC34</v>
      </c>
      <c r="V40" s="109" t="s">
        <v>469</v>
      </c>
      <c r="W40" s="109" t="s">
        <v>42</v>
      </c>
      <c r="X40" s="109">
        <v>34</v>
      </c>
      <c r="Y40" s="109">
        <v>15900000</v>
      </c>
    </row>
    <row r="41" spans="1:25" x14ac:dyDescent="0.25">
      <c r="A41" s="85" t="str">
        <f>IF(B41&lt;&gt;"",MAX(A$1:A40)+1,"")</f>
        <v/>
      </c>
      <c r="B41" s="81"/>
      <c r="C41" s="37" t="str">
        <f t="shared" si="0"/>
        <v/>
      </c>
      <c r="D41" s="81"/>
      <c r="E41" s="35"/>
      <c r="F41" s="82"/>
      <c r="G41" s="82"/>
      <c r="H41" s="105" t="str">
        <f t="shared" si="3"/>
        <v/>
      </c>
      <c r="I41" s="85" t="str">
        <f t="shared" si="4"/>
        <v/>
      </c>
      <c r="J41" s="81"/>
      <c r="K41" s="85" t="str">
        <f t="shared" si="1"/>
        <v/>
      </c>
      <c r="L41" s="81"/>
      <c r="M41" s="85" t="str">
        <f t="shared" si="2"/>
        <v/>
      </c>
      <c r="N41" s="21"/>
      <c r="U41" s="109" t="str">
        <f t="shared" si="6"/>
        <v>ExplorerC35</v>
      </c>
      <c r="V41" s="109" t="s">
        <v>469</v>
      </c>
      <c r="W41" s="109" t="s">
        <v>42</v>
      </c>
      <c r="X41" s="109">
        <v>35</v>
      </c>
      <c r="Y41" s="109">
        <v>18050000</v>
      </c>
    </row>
    <row r="42" spans="1:25" x14ac:dyDescent="0.25">
      <c r="A42" s="85" t="str">
        <f>IF(B42&lt;&gt;"",MAX(A$1:A41)+1,"")</f>
        <v/>
      </c>
      <c r="B42" s="81"/>
      <c r="C42" s="37" t="str">
        <f t="shared" si="0"/>
        <v/>
      </c>
      <c r="D42" s="81"/>
      <c r="E42" s="35"/>
      <c r="F42" s="82"/>
      <c r="G42" s="82"/>
      <c r="H42" s="105" t="str">
        <f t="shared" si="3"/>
        <v/>
      </c>
      <c r="I42" s="85" t="str">
        <f t="shared" si="4"/>
        <v/>
      </c>
      <c r="J42" s="81"/>
      <c r="K42" s="85" t="str">
        <f t="shared" si="1"/>
        <v/>
      </c>
      <c r="L42" s="81"/>
      <c r="M42" s="85" t="str">
        <f t="shared" si="2"/>
        <v/>
      </c>
      <c r="N42" s="21"/>
      <c r="U42" s="109" t="str">
        <f t="shared" si="6"/>
        <v>ExoticS15</v>
      </c>
      <c r="V42" s="109" t="s">
        <v>76</v>
      </c>
      <c r="W42" s="109" t="s">
        <v>249</v>
      </c>
      <c r="X42" s="109">
        <v>15</v>
      </c>
      <c r="Y42" s="109">
        <v>5000000</v>
      </c>
    </row>
    <row r="43" spans="1:25" x14ac:dyDescent="0.25">
      <c r="A43" s="85" t="str">
        <f>IF(B43&lt;&gt;"",MAX(A$1:A42)+1,"")</f>
        <v/>
      </c>
      <c r="B43" s="81"/>
      <c r="C43" s="37" t="str">
        <f t="shared" si="0"/>
        <v/>
      </c>
      <c r="D43" s="81"/>
      <c r="E43" s="35"/>
      <c r="F43" s="82"/>
      <c r="G43" s="82"/>
      <c r="H43" s="105" t="str">
        <f t="shared" si="3"/>
        <v/>
      </c>
      <c r="I43" s="85" t="str">
        <f t="shared" si="4"/>
        <v/>
      </c>
      <c r="J43" s="81"/>
      <c r="K43" s="85" t="str">
        <f t="shared" si="1"/>
        <v/>
      </c>
      <c r="L43" s="81"/>
      <c r="M43" s="85" t="str">
        <f t="shared" si="2"/>
        <v/>
      </c>
      <c r="N43" s="21"/>
      <c r="U43" s="109" t="str">
        <f t="shared" si="6"/>
        <v>ExoticS16</v>
      </c>
      <c r="V43" s="109" t="s">
        <v>76</v>
      </c>
      <c r="W43" s="109" t="s">
        <v>249</v>
      </c>
      <c r="X43" s="109">
        <v>16</v>
      </c>
      <c r="Y43" s="109">
        <v>6100000</v>
      </c>
    </row>
    <row r="44" spans="1:25" x14ac:dyDescent="0.25">
      <c r="A44" s="85" t="str">
        <f>IF(B44&lt;&gt;"",MAX(A$1:A43)+1,"")</f>
        <v/>
      </c>
      <c r="B44" s="81"/>
      <c r="C44" s="37" t="str">
        <f t="shared" si="0"/>
        <v/>
      </c>
      <c r="D44" s="81"/>
      <c r="E44" s="35"/>
      <c r="F44" s="82"/>
      <c r="G44" s="82"/>
      <c r="H44" s="105" t="str">
        <f t="shared" si="3"/>
        <v/>
      </c>
      <c r="I44" s="85" t="str">
        <f t="shared" si="4"/>
        <v/>
      </c>
      <c r="J44" s="81"/>
      <c r="K44" s="85" t="str">
        <f t="shared" si="1"/>
        <v/>
      </c>
      <c r="L44" s="81"/>
      <c r="M44" s="85" t="str">
        <f t="shared" si="2"/>
        <v/>
      </c>
      <c r="N44" s="21"/>
      <c r="U44" s="109" t="str">
        <f t="shared" si="6"/>
        <v>ExoticS17</v>
      </c>
      <c r="V44" s="109" t="s">
        <v>76</v>
      </c>
      <c r="W44" s="109" t="s">
        <v>249</v>
      </c>
      <c r="X44" s="109">
        <v>17</v>
      </c>
      <c r="Y44" s="109">
        <v>7300000</v>
      </c>
    </row>
    <row r="45" spans="1:25" x14ac:dyDescent="0.25">
      <c r="A45" s="85" t="str">
        <f>IF(B45&lt;&gt;"",MAX(A$1:A44)+1,"")</f>
        <v/>
      </c>
      <c r="B45" s="81"/>
      <c r="C45" s="37" t="str">
        <f t="shared" si="0"/>
        <v/>
      </c>
      <c r="D45" s="81"/>
      <c r="E45" s="35"/>
      <c r="F45" s="82"/>
      <c r="G45" s="82"/>
      <c r="H45" s="105" t="str">
        <f t="shared" si="3"/>
        <v/>
      </c>
      <c r="I45" s="85" t="str">
        <f t="shared" si="4"/>
        <v/>
      </c>
      <c r="J45" s="81"/>
      <c r="K45" s="85" t="str">
        <f t="shared" si="1"/>
        <v/>
      </c>
      <c r="L45" s="81"/>
      <c r="M45" s="85" t="str">
        <f t="shared" si="2"/>
        <v/>
      </c>
      <c r="N45" s="21"/>
      <c r="U45" s="109" t="str">
        <f t="shared" si="6"/>
        <v>ExoticS18</v>
      </c>
      <c r="V45" s="109" t="s">
        <v>76</v>
      </c>
      <c r="W45" s="109" t="s">
        <v>249</v>
      </c>
      <c r="X45" s="109">
        <v>18</v>
      </c>
      <c r="Y45" s="109">
        <v>8700000</v>
      </c>
    </row>
    <row r="46" spans="1:25" x14ac:dyDescent="0.25">
      <c r="A46" s="85" t="str">
        <f>IF(B46&lt;&gt;"",MAX(A$1:A45)+1,"")</f>
        <v/>
      </c>
      <c r="B46" s="81"/>
      <c r="C46" s="37" t="str">
        <f t="shared" si="0"/>
        <v/>
      </c>
      <c r="D46" s="81"/>
      <c r="E46" s="35"/>
      <c r="F46" s="82"/>
      <c r="G46" s="82"/>
      <c r="H46" s="105" t="str">
        <f t="shared" si="3"/>
        <v/>
      </c>
      <c r="I46" s="85" t="str">
        <f t="shared" si="4"/>
        <v/>
      </c>
      <c r="J46" s="81"/>
      <c r="K46" s="85" t="str">
        <f t="shared" si="1"/>
        <v/>
      </c>
      <c r="L46" s="81"/>
      <c r="M46" s="85" t="str">
        <f t="shared" si="2"/>
        <v/>
      </c>
      <c r="N46" s="21"/>
      <c r="U46" s="109" t="str">
        <f t="shared" si="6"/>
        <v>ExoticS19</v>
      </c>
      <c r="V46" s="109" t="s">
        <v>76</v>
      </c>
      <c r="W46" s="109" t="s">
        <v>249</v>
      </c>
      <c r="X46" s="109">
        <v>19</v>
      </c>
      <c r="Y46" s="109">
        <v>10250000</v>
      </c>
    </row>
    <row r="47" spans="1:25" x14ac:dyDescent="0.25">
      <c r="A47" s="85" t="str">
        <f>IF(B47&lt;&gt;"",MAX(A$1:A46)+1,"")</f>
        <v/>
      </c>
      <c r="B47" s="81"/>
      <c r="C47" s="37" t="str">
        <f t="shared" si="0"/>
        <v/>
      </c>
      <c r="D47" s="81"/>
      <c r="E47" s="35"/>
      <c r="F47" s="82"/>
      <c r="G47" s="82"/>
      <c r="H47" s="105" t="str">
        <f t="shared" si="3"/>
        <v/>
      </c>
      <c r="I47" s="85" t="str">
        <f t="shared" si="4"/>
        <v/>
      </c>
      <c r="J47" s="81"/>
      <c r="K47" s="85" t="str">
        <f t="shared" si="1"/>
        <v/>
      </c>
      <c r="L47" s="81"/>
      <c r="M47" s="85" t="str">
        <f t="shared" si="2"/>
        <v/>
      </c>
      <c r="N47" s="21"/>
      <c r="U47" s="109" t="str">
        <f t="shared" si="6"/>
        <v>ExoticS20</v>
      </c>
      <c r="V47" s="109" t="s">
        <v>76</v>
      </c>
      <c r="W47" s="109" t="s">
        <v>249</v>
      </c>
      <c r="X47" s="109">
        <v>20</v>
      </c>
      <c r="Y47" s="109">
        <v>12000000</v>
      </c>
    </row>
    <row r="48" spans="1:25" x14ac:dyDescent="0.25">
      <c r="A48" s="85" t="str">
        <f>IF(B48&lt;&gt;"",MAX(A$1:A47)+1,"")</f>
        <v/>
      </c>
      <c r="B48" s="81"/>
      <c r="C48" s="37" t="str">
        <f t="shared" si="0"/>
        <v/>
      </c>
      <c r="D48" s="81"/>
      <c r="E48" s="35"/>
      <c r="F48" s="82"/>
      <c r="G48" s="82"/>
      <c r="H48" s="105" t="str">
        <f t="shared" si="3"/>
        <v/>
      </c>
      <c r="I48" s="85" t="str">
        <f t="shared" si="4"/>
        <v/>
      </c>
      <c r="J48" s="81"/>
      <c r="K48" s="85" t="str">
        <f t="shared" si="1"/>
        <v/>
      </c>
      <c r="L48" s="81"/>
      <c r="M48" s="85" t="str">
        <f t="shared" si="2"/>
        <v/>
      </c>
      <c r="N48" s="21"/>
      <c r="U48" s="109" t="str">
        <f t="shared" si="5"/>
        <v>FighterA18</v>
      </c>
      <c r="V48" s="109" t="s">
        <v>468</v>
      </c>
      <c r="W48" s="109" t="s">
        <v>44</v>
      </c>
      <c r="X48" s="109">
        <v>18</v>
      </c>
      <c r="Y48" s="109">
        <v>2025000</v>
      </c>
    </row>
    <row r="49" spans="1:25" x14ac:dyDescent="0.25">
      <c r="A49" s="85" t="str">
        <f>IF(B49&lt;&gt;"",MAX(A$1:A48)+1,"")</f>
        <v/>
      </c>
      <c r="B49" s="81"/>
      <c r="C49" s="37" t="str">
        <f t="shared" si="0"/>
        <v/>
      </c>
      <c r="D49" s="81"/>
      <c r="E49" s="35"/>
      <c r="F49" s="82"/>
      <c r="G49" s="82"/>
      <c r="H49" s="105" t="str">
        <f t="shared" si="3"/>
        <v/>
      </c>
      <c r="I49" s="85" t="str">
        <f t="shared" si="4"/>
        <v/>
      </c>
      <c r="J49" s="81"/>
      <c r="K49" s="85" t="str">
        <f t="shared" si="1"/>
        <v/>
      </c>
      <c r="L49" s="81"/>
      <c r="M49" s="85" t="str">
        <f t="shared" si="2"/>
        <v/>
      </c>
      <c r="N49" s="21"/>
      <c r="U49" s="109" t="str">
        <f t="shared" si="5"/>
        <v>FighterA19</v>
      </c>
      <c r="V49" s="109" t="s">
        <v>468</v>
      </c>
      <c r="W49" s="109" t="s">
        <v>44</v>
      </c>
      <c r="X49" s="109">
        <v>19</v>
      </c>
      <c r="Y49" s="109">
        <v>2550000</v>
      </c>
    </row>
    <row r="50" spans="1:25" x14ac:dyDescent="0.25">
      <c r="A50" s="85" t="str">
        <f>IF(B50&lt;&gt;"",MAX(A$1:A49)+1,"")</f>
        <v/>
      </c>
      <c r="B50" s="81"/>
      <c r="C50" s="37" t="str">
        <f t="shared" si="0"/>
        <v/>
      </c>
      <c r="D50" s="81"/>
      <c r="E50" s="35"/>
      <c r="F50" s="82"/>
      <c r="G50" s="82"/>
      <c r="H50" s="105" t="str">
        <f t="shared" si="3"/>
        <v/>
      </c>
      <c r="I50" s="85" t="str">
        <f t="shared" si="4"/>
        <v/>
      </c>
      <c r="J50" s="81"/>
      <c r="K50" s="85" t="str">
        <f t="shared" si="1"/>
        <v/>
      </c>
      <c r="L50" s="81"/>
      <c r="M50" s="85" t="str">
        <f t="shared" si="2"/>
        <v/>
      </c>
      <c r="N50" s="21"/>
      <c r="U50" s="109" t="str">
        <f t="shared" si="5"/>
        <v>FighterA27</v>
      </c>
      <c r="V50" s="109" t="s">
        <v>468</v>
      </c>
      <c r="W50" s="109" t="s">
        <v>44</v>
      </c>
      <c r="X50" s="109">
        <v>27</v>
      </c>
      <c r="Y50" s="109">
        <v>11400000</v>
      </c>
    </row>
    <row r="51" spans="1:25" x14ac:dyDescent="0.25">
      <c r="A51" s="85" t="str">
        <f>IF(B51&lt;&gt;"",MAX(A$1:A50)+1,"")</f>
        <v/>
      </c>
      <c r="B51" s="81"/>
      <c r="C51" s="37" t="str">
        <f t="shared" si="0"/>
        <v/>
      </c>
      <c r="D51" s="81"/>
      <c r="E51" s="35"/>
      <c r="F51" s="82"/>
      <c r="G51" s="82"/>
      <c r="H51" s="105" t="str">
        <f t="shared" si="3"/>
        <v/>
      </c>
      <c r="I51" s="85" t="str">
        <f t="shared" si="4"/>
        <v/>
      </c>
      <c r="J51" s="81"/>
      <c r="K51" s="85" t="str">
        <f t="shared" si="1"/>
        <v/>
      </c>
      <c r="L51" s="81"/>
      <c r="M51" s="85" t="str">
        <f t="shared" si="2"/>
        <v/>
      </c>
      <c r="N51" s="21"/>
      <c r="U51" s="109" t="str">
        <f t="shared" si="5"/>
        <v>FighterA28</v>
      </c>
      <c r="V51" s="109" t="s">
        <v>468</v>
      </c>
      <c r="W51" s="109" t="s">
        <v>44</v>
      </c>
      <c r="X51" s="109">
        <v>28</v>
      </c>
      <c r="Y51" s="109">
        <v>13300000</v>
      </c>
    </row>
    <row r="52" spans="1:25" x14ac:dyDescent="0.25">
      <c r="A52" s="85" t="str">
        <f>IF(B52&lt;&gt;"",MAX(A$1:A51)+1,"")</f>
        <v/>
      </c>
      <c r="B52" s="81"/>
      <c r="C52" s="37" t="str">
        <f t="shared" si="0"/>
        <v/>
      </c>
      <c r="D52" s="81"/>
      <c r="E52" s="35"/>
      <c r="F52" s="82"/>
      <c r="G52" s="82"/>
      <c r="H52" s="105" t="str">
        <f t="shared" si="3"/>
        <v/>
      </c>
      <c r="I52" s="85" t="str">
        <f t="shared" si="4"/>
        <v/>
      </c>
      <c r="J52" s="81"/>
      <c r="K52" s="85" t="str">
        <f t="shared" si="1"/>
        <v/>
      </c>
      <c r="L52" s="81"/>
      <c r="M52" s="85" t="str">
        <f t="shared" si="2"/>
        <v/>
      </c>
      <c r="N52" s="21"/>
      <c r="U52" s="109" t="str">
        <f t="shared" si="5"/>
        <v>FighterA29</v>
      </c>
      <c r="V52" s="109" t="s">
        <v>468</v>
      </c>
      <c r="W52" s="109" t="s">
        <v>44</v>
      </c>
      <c r="X52" s="109">
        <v>29</v>
      </c>
      <c r="Y52" s="109">
        <v>15450000</v>
      </c>
    </row>
    <row r="53" spans="1:25" x14ac:dyDescent="0.25">
      <c r="A53" s="85" t="str">
        <f>IF(B53&lt;&gt;"",MAX(A$1:A52)+1,"")</f>
        <v/>
      </c>
      <c r="B53" s="81"/>
      <c r="C53" s="37" t="str">
        <f t="shared" si="0"/>
        <v/>
      </c>
      <c r="D53" s="81"/>
      <c r="E53" s="35"/>
      <c r="F53" s="82"/>
      <c r="G53" s="82"/>
      <c r="H53" s="105" t="str">
        <f t="shared" si="3"/>
        <v/>
      </c>
      <c r="I53" s="85" t="str">
        <f t="shared" si="4"/>
        <v/>
      </c>
      <c r="J53" s="81"/>
      <c r="K53" s="85" t="str">
        <f t="shared" si="1"/>
        <v/>
      </c>
      <c r="L53" s="81"/>
      <c r="M53" s="85" t="str">
        <f t="shared" si="2"/>
        <v/>
      </c>
      <c r="N53" s="21"/>
      <c r="U53" s="109" t="str">
        <f t="shared" si="5"/>
        <v>FighterA36</v>
      </c>
      <c r="V53" s="109" t="s">
        <v>468</v>
      </c>
      <c r="W53" s="109" t="s">
        <v>44</v>
      </c>
      <c r="X53" s="109">
        <v>36</v>
      </c>
      <c r="Y53" s="109">
        <v>39000000</v>
      </c>
    </row>
    <row r="54" spans="1:25" x14ac:dyDescent="0.25">
      <c r="A54" s="85" t="str">
        <f>IF(B54&lt;&gt;"",MAX(A$1:A53)+1,"")</f>
        <v/>
      </c>
      <c r="B54" s="81"/>
      <c r="C54" s="37" t="str">
        <f t="shared" si="0"/>
        <v/>
      </c>
      <c r="D54" s="81"/>
      <c r="E54" s="35"/>
      <c r="F54" s="82"/>
      <c r="G54" s="82"/>
      <c r="H54" s="105" t="str">
        <f t="shared" si="3"/>
        <v/>
      </c>
      <c r="I54" s="85" t="str">
        <f t="shared" si="4"/>
        <v/>
      </c>
      <c r="J54" s="81"/>
      <c r="K54" s="85" t="str">
        <f t="shared" si="1"/>
        <v/>
      </c>
      <c r="L54" s="81"/>
      <c r="M54" s="85" t="str">
        <f t="shared" si="2"/>
        <v/>
      </c>
      <c r="N54" s="21"/>
      <c r="U54" s="109" t="str">
        <f t="shared" si="5"/>
        <v>FighterA37</v>
      </c>
      <c r="V54" s="109" t="s">
        <v>468</v>
      </c>
      <c r="W54" s="109" t="s">
        <v>44</v>
      </c>
      <c r="X54" s="109">
        <v>37</v>
      </c>
      <c r="Y54" s="109">
        <v>43500000</v>
      </c>
    </row>
    <row r="55" spans="1:25" x14ac:dyDescent="0.25">
      <c r="A55" s="85" t="str">
        <f>IF(B55&lt;&gt;"",MAX(A$1:A54)+1,"")</f>
        <v/>
      </c>
      <c r="B55" s="81"/>
      <c r="C55" s="37" t="str">
        <f t="shared" si="0"/>
        <v/>
      </c>
      <c r="D55" s="81"/>
      <c r="E55" s="35"/>
      <c r="F55" s="82"/>
      <c r="G55" s="82"/>
      <c r="H55" s="105" t="str">
        <f t="shared" si="3"/>
        <v/>
      </c>
      <c r="I55" s="85" t="str">
        <f t="shared" si="4"/>
        <v/>
      </c>
      <c r="J55" s="81"/>
      <c r="K55" s="85" t="str">
        <f t="shared" si="1"/>
        <v/>
      </c>
      <c r="L55" s="81"/>
      <c r="M55" s="85" t="str">
        <f t="shared" si="2"/>
        <v/>
      </c>
      <c r="N55" s="21"/>
      <c r="U55" s="109" t="str">
        <f t="shared" si="5"/>
        <v>FighterA38</v>
      </c>
      <c r="V55" s="109" t="s">
        <v>468</v>
      </c>
      <c r="W55" s="109" t="s">
        <v>44</v>
      </c>
      <c r="X55" s="109">
        <v>38</v>
      </c>
      <c r="Y55" s="109">
        <v>49000000</v>
      </c>
    </row>
    <row r="56" spans="1:25" x14ac:dyDescent="0.25">
      <c r="A56" s="85" t="str">
        <f>IF(B56&lt;&gt;"",MAX(A$1:A55)+1,"")</f>
        <v/>
      </c>
      <c r="B56" s="81"/>
      <c r="C56" s="37" t="str">
        <f t="shared" si="0"/>
        <v/>
      </c>
      <c r="D56" s="81"/>
      <c r="E56" s="35"/>
      <c r="F56" s="82"/>
      <c r="G56" s="82"/>
      <c r="H56" s="105" t="str">
        <f t="shared" si="3"/>
        <v/>
      </c>
      <c r="I56" s="85" t="str">
        <f t="shared" si="4"/>
        <v/>
      </c>
      <c r="J56" s="81"/>
      <c r="K56" s="85" t="str">
        <f t="shared" si="1"/>
        <v/>
      </c>
      <c r="L56" s="81"/>
      <c r="M56" s="85" t="str">
        <f t="shared" si="2"/>
        <v/>
      </c>
      <c r="N56" s="21"/>
      <c r="U56" s="109" t="str">
        <f t="shared" si="5"/>
        <v>FighterS19</v>
      </c>
      <c r="V56" s="109" t="s">
        <v>468</v>
      </c>
      <c r="W56" s="109" t="s">
        <v>249</v>
      </c>
      <c r="X56" s="109">
        <v>19</v>
      </c>
      <c r="Y56" s="109">
        <v>3000000</v>
      </c>
    </row>
    <row r="57" spans="1:25" x14ac:dyDescent="0.25">
      <c r="A57" s="85" t="str">
        <f>IF(B57&lt;&gt;"",MAX(A$1:A56)+1,"")</f>
        <v/>
      </c>
      <c r="B57" s="81"/>
      <c r="C57" s="37" t="str">
        <f t="shared" si="0"/>
        <v/>
      </c>
      <c r="D57" s="81"/>
      <c r="E57" s="35"/>
      <c r="F57" s="82"/>
      <c r="G57" s="82"/>
      <c r="H57" s="105" t="str">
        <f t="shared" si="3"/>
        <v/>
      </c>
      <c r="I57" s="85" t="str">
        <f t="shared" si="4"/>
        <v/>
      </c>
      <c r="J57" s="81"/>
      <c r="K57" s="85" t="str">
        <f t="shared" si="1"/>
        <v/>
      </c>
      <c r="L57" s="81"/>
      <c r="M57" s="85" t="str">
        <f t="shared" si="2"/>
        <v/>
      </c>
      <c r="N57" s="21"/>
      <c r="U57" s="109" t="str">
        <f t="shared" si="5"/>
        <v>FighterS29</v>
      </c>
      <c r="V57" s="109" t="s">
        <v>468</v>
      </c>
      <c r="W57" s="109" t="s">
        <v>249</v>
      </c>
      <c r="X57" s="109">
        <v>29</v>
      </c>
      <c r="Y57" s="109">
        <v>18200000</v>
      </c>
    </row>
    <row r="58" spans="1:25" x14ac:dyDescent="0.25">
      <c r="A58" s="85" t="str">
        <f>IF(B58&lt;&gt;"",MAX(A$1:A57)+1,"")</f>
        <v/>
      </c>
      <c r="B58" s="81"/>
      <c r="C58" s="37" t="str">
        <f t="shared" si="0"/>
        <v/>
      </c>
      <c r="D58" s="81"/>
      <c r="E58" s="35"/>
      <c r="F58" s="82"/>
      <c r="G58" s="82"/>
      <c r="H58" s="105" t="str">
        <f t="shared" si="3"/>
        <v/>
      </c>
      <c r="I58" s="85" t="str">
        <f t="shared" si="4"/>
        <v/>
      </c>
      <c r="J58" s="81"/>
      <c r="K58" s="85" t="str">
        <f t="shared" si="1"/>
        <v/>
      </c>
      <c r="L58" s="81"/>
      <c r="M58" s="85" t="str">
        <f t="shared" si="2"/>
        <v/>
      </c>
      <c r="N58" s="21"/>
      <c r="U58" s="109" t="str">
        <f t="shared" si="5"/>
        <v>FighterS38</v>
      </c>
      <c r="V58" s="109" t="s">
        <v>468</v>
      </c>
      <c r="W58" s="109" t="s">
        <v>249</v>
      </c>
      <c r="X58" s="109">
        <v>38</v>
      </c>
      <c r="Y58" s="109">
        <v>57500000</v>
      </c>
    </row>
    <row r="59" spans="1:25" x14ac:dyDescent="0.25">
      <c r="A59" s="85" t="str">
        <f>IF(B59&lt;&gt;"",MAX(A$1:A58)+1,"")</f>
        <v/>
      </c>
      <c r="B59" s="81"/>
      <c r="C59" s="37" t="str">
        <f t="shared" si="0"/>
        <v/>
      </c>
      <c r="D59" s="81"/>
      <c r="E59" s="35"/>
      <c r="F59" s="82"/>
      <c r="G59" s="82"/>
      <c r="H59" s="105" t="str">
        <f t="shared" si="3"/>
        <v/>
      </c>
      <c r="I59" s="85" t="str">
        <f t="shared" si="4"/>
        <v/>
      </c>
      <c r="J59" s="81"/>
      <c r="K59" s="85" t="str">
        <f t="shared" si="1"/>
        <v/>
      </c>
      <c r="L59" s="81"/>
      <c r="M59" s="85" t="str">
        <f t="shared" si="2"/>
        <v/>
      </c>
      <c r="N59" s="21"/>
      <c r="U59" s="109" t="str">
        <f t="shared" si="5"/>
        <v>FighterB16</v>
      </c>
      <c r="V59" s="109" t="s">
        <v>468</v>
      </c>
      <c r="W59" s="109" t="s">
        <v>45</v>
      </c>
      <c r="X59" s="109">
        <v>16</v>
      </c>
      <c r="Y59" s="109">
        <v>865000</v>
      </c>
    </row>
    <row r="60" spans="1:25" x14ac:dyDescent="0.25">
      <c r="A60" s="85" t="str">
        <f>IF(B60&lt;&gt;"",MAX(A$1:A59)+1,"")</f>
        <v/>
      </c>
      <c r="B60" s="81"/>
      <c r="C60" s="37" t="str">
        <f t="shared" si="0"/>
        <v/>
      </c>
      <c r="D60" s="81"/>
      <c r="E60" s="35"/>
      <c r="F60" s="82"/>
      <c r="G60" s="82"/>
      <c r="H60" s="105" t="str">
        <f t="shared" si="3"/>
        <v/>
      </c>
      <c r="I60" s="85" t="str">
        <f t="shared" si="4"/>
        <v/>
      </c>
      <c r="J60" s="81"/>
      <c r="K60" s="85" t="str">
        <f t="shared" si="1"/>
        <v/>
      </c>
      <c r="L60" s="81"/>
      <c r="M60" s="85" t="str">
        <f t="shared" si="2"/>
        <v/>
      </c>
      <c r="N60" s="21"/>
      <c r="U60" s="109" t="str">
        <f t="shared" ref="U60:U90" si="7">V60&amp;W60&amp;X60</f>
        <v>FighterB17</v>
      </c>
      <c r="V60" s="109" t="s">
        <v>468</v>
      </c>
      <c r="W60" s="109" t="s">
        <v>45</v>
      </c>
      <c r="X60" s="109">
        <v>17</v>
      </c>
      <c r="Y60" s="109">
        <v>1120000</v>
      </c>
    </row>
    <row r="61" spans="1:25" x14ac:dyDescent="0.25">
      <c r="A61" s="85" t="str">
        <f>IF(B61&lt;&gt;"",MAX(A$1:A60)+1,"")</f>
        <v/>
      </c>
      <c r="B61" s="81"/>
      <c r="C61" s="37" t="str">
        <f t="shared" si="0"/>
        <v/>
      </c>
      <c r="D61" s="81"/>
      <c r="E61" s="35"/>
      <c r="F61" s="82"/>
      <c r="G61" s="82"/>
      <c r="H61" s="105" t="str">
        <f t="shared" si="3"/>
        <v/>
      </c>
      <c r="I61" s="85" t="str">
        <f t="shared" si="4"/>
        <v/>
      </c>
      <c r="J61" s="81"/>
      <c r="K61" s="85" t="str">
        <f t="shared" si="1"/>
        <v/>
      </c>
      <c r="L61" s="81"/>
      <c r="M61" s="85" t="str">
        <f t="shared" si="2"/>
        <v/>
      </c>
      <c r="N61" s="21"/>
      <c r="U61" s="109" t="str">
        <f t="shared" si="7"/>
        <v>FighterB18</v>
      </c>
      <c r="V61" s="109" t="s">
        <v>468</v>
      </c>
      <c r="W61" s="109" t="s">
        <v>45</v>
      </c>
      <c r="X61" s="109">
        <v>18</v>
      </c>
      <c r="Y61" s="109">
        <v>1430000</v>
      </c>
    </row>
    <row r="62" spans="1:25" x14ac:dyDescent="0.25">
      <c r="A62" s="85" t="str">
        <f>IF(B62&lt;&gt;"",MAX(A$1:A61)+1,"")</f>
        <v/>
      </c>
      <c r="B62" s="81"/>
      <c r="C62" s="37" t="str">
        <f t="shared" si="0"/>
        <v/>
      </c>
      <c r="D62" s="81"/>
      <c r="E62" s="35"/>
      <c r="F62" s="82"/>
      <c r="G62" s="82"/>
      <c r="H62" s="105" t="str">
        <f t="shared" si="3"/>
        <v/>
      </c>
      <c r="I62" s="85" t="str">
        <f t="shared" si="4"/>
        <v/>
      </c>
      <c r="J62" s="81"/>
      <c r="K62" s="85" t="str">
        <f t="shared" si="1"/>
        <v/>
      </c>
      <c r="L62" s="81"/>
      <c r="M62" s="85" t="str">
        <f t="shared" si="2"/>
        <v/>
      </c>
      <c r="N62" s="21"/>
      <c r="U62" s="109" t="str">
        <f t="shared" si="7"/>
        <v>FighterB19</v>
      </c>
      <c r="V62" s="109" t="s">
        <v>468</v>
      </c>
      <c r="W62" s="109" t="s">
        <v>45</v>
      </c>
      <c r="X62" s="109">
        <v>19</v>
      </c>
      <c r="Y62" s="109">
        <v>1800000</v>
      </c>
    </row>
    <row r="63" spans="1:25" x14ac:dyDescent="0.25">
      <c r="A63" s="85" t="str">
        <f>IF(B63&lt;&gt;"",MAX(A$1:A62)+1,"")</f>
        <v/>
      </c>
      <c r="B63" s="81"/>
      <c r="C63" s="37" t="str">
        <f t="shared" si="0"/>
        <v/>
      </c>
      <c r="D63" s="81"/>
      <c r="E63" s="35"/>
      <c r="F63" s="82"/>
      <c r="G63" s="82"/>
      <c r="H63" s="105" t="str">
        <f t="shared" si="3"/>
        <v/>
      </c>
      <c r="I63" s="85" t="str">
        <f t="shared" si="4"/>
        <v/>
      </c>
      <c r="J63" s="81"/>
      <c r="K63" s="85" t="str">
        <f t="shared" si="1"/>
        <v/>
      </c>
      <c r="L63" s="81"/>
      <c r="M63" s="85" t="str">
        <f t="shared" si="2"/>
        <v/>
      </c>
      <c r="N63" s="21"/>
      <c r="U63" s="109" t="str">
        <f t="shared" si="7"/>
        <v>FighterB23</v>
      </c>
      <c r="V63" s="109" t="s">
        <v>468</v>
      </c>
      <c r="W63" s="109" t="s">
        <v>45</v>
      </c>
      <c r="X63" s="109">
        <v>23</v>
      </c>
      <c r="Y63" s="109">
        <v>4050000</v>
      </c>
    </row>
    <row r="64" spans="1:25" x14ac:dyDescent="0.25">
      <c r="A64" s="85" t="str">
        <f>IF(B64&lt;&gt;"",MAX(A$1:A63)+1,"")</f>
        <v/>
      </c>
      <c r="B64" s="81"/>
      <c r="C64" s="37" t="str">
        <f t="shared" si="0"/>
        <v/>
      </c>
      <c r="D64" s="81"/>
      <c r="E64" s="35"/>
      <c r="F64" s="82"/>
      <c r="G64" s="82"/>
      <c r="H64" s="105" t="str">
        <f t="shared" si="3"/>
        <v/>
      </c>
      <c r="I64" s="85" t="str">
        <f t="shared" si="4"/>
        <v/>
      </c>
      <c r="J64" s="81"/>
      <c r="K64" s="85" t="str">
        <f t="shared" si="1"/>
        <v/>
      </c>
      <c r="L64" s="81"/>
      <c r="M64" s="85" t="str">
        <f t="shared" si="2"/>
        <v/>
      </c>
      <c r="N64" s="21"/>
      <c r="U64" s="109" t="str">
        <f t="shared" si="7"/>
        <v>FighterB24</v>
      </c>
      <c r="V64" s="109" t="s">
        <v>468</v>
      </c>
      <c r="W64" s="109" t="s">
        <v>45</v>
      </c>
      <c r="X64" s="109">
        <v>24</v>
      </c>
      <c r="Y64" s="109">
        <v>4850000</v>
      </c>
    </row>
    <row r="65" spans="1:25" x14ac:dyDescent="0.25">
      <c r="A65" s="85" t="str">
        <f>IF(B65&lt;&gt;"",MAX(A$1:A64)+1,"")</f>
        <v/>
      </c>
      <c r="B65" s="81"/>
      <c r="C65" s="37" t="str">
        <f t="shared" si="0"/>
        <v/>
      </c>
      <c r="D65" s="81"/>
      <c r="E65" s="35"/>
      <c r="F65" s="82"/>
      <c r="G65" s="82"/>
      <c r="H65" s="105" t="str">
        <f t="shared" si="3"/>
        <v/>
      </c>
      <c r="I65" s="85" t="str">
        <f t="shared" si="4"/>
        <v/>
      </c>
      <c r="J65" s="81"/>
      <c r="K65" s="85" t="str">
        <f t="shared" si="1"/>
        <v/>
      </c>
      <c r="L65" s="81"/>
      <c r="M65" s="85" t="str">
        <f t="shared" si="2"/>
        <v/>
      </c>
      <c r="N65" s="21"/>
      <c r="U65" s="109" t="str">
        <f t="shared" si="7"/>
        <v>FighterB25</v>
      </c>
      <c r="V65" s="109" t="s">
        <v>468</v>
      </c>
      <c r="W65" s="109" t="s">
        <v>45</v>
      </c>
      <c r="X65" s="109">
        <v>25</v>
      </c>
      <c r="Y65" s="109">
        <v>5800000</v>
      </c>
    </row>
    <row r="66" spans="1:25" x14ac:dyDescent="0.25">
      <c r="A66" s="85" t="str">
        <f>IF(B66&lt;&gt;"",MAX(A$1:A65)+1,"")</f>
        <v/>
      </c>
      <c r="B66" s="81"/>
      <c r="C66" s="37" t="str">
        <f t="shared" ref="C66:C129" si="8">IF(B66&lt;&gt;"",IF(ISNA(VLOOKUP(B66,SystemFactions,2,FALSE)),"",VLOOKUP(B66,SystemFactions,2,FALSE)),"")</f>
        <v/>
      </c>
      <c r="D66" s="81"/>
      <c r="E66" s="35"/>
      <c r="F66" s="82"/>
      <c r="G66" s="82"/>
      <c r="H66" s="105" t="str">
        <f t="shared" si="3"/>
        <v/>
      </c>
      <c r="I66" s="85" t="str">
        <f t="shared" si="4"/>
        <v/>
      </c>
      <c r="J66" s="81"/>
      <c r="K66" s="85" t="str">
        <f t="shared" ref="K66:K129" si="9">IF(AND(J66&lt;&gt;"",E66&lt;&gt;""),VLOOKUP(E66,$P$2:$Q$5,2,FALSE)*J66,"")</f>
        <v/>
      </c>
      <c r="L66" s="81"/>
      <c r="M66" s="85" t="str">
        <f t="shared" ref="M66:M129" si="10">IF(AND(I66&lt;&gt;"",K66&lt;&gt;""),I66/K66,"")</f>
        <v/>
      </c>
      <c r="N66" s="21"/>
      <c r="U66" s="109" t="str">
        <f t="shared" si="7"/>
        <v>FighterB26</v>
      </c>
      <c r="V66" s="109" t="s">
        <v>468</v>
      </c>
      <c r="W66" s="109" t="s">
        <v>45</v>
      </c>
      <c r="X66" s="109">
        <v>26</v>
      </c>
      <c r="Y66" s="109">
        <v>6850000</v>
      </c>
    </row>
    <row r="67" spans="1:25" x14ac:dyDescent="0.25">
      <c r="A67" s="85" t="str">
        <f>IF(B67&lt;&gt;"",MAX(A$1:A66)+1,"")</f>
        <v/>
      </c>
      <c r="B67" s="81"/>
      <c r="C67" s="37" t="str">
        <f t="shared" si="8"/>
        <v/>
      </c>
      <c r="D67" s="81"/>
      <c r="E67" s="35"/>
      <c r="F67" s="82"/>
      <c r="G67" s="82"/>
      <c r="H67" s="105" t="str">
        <f t="shared" ref="H67:H130" si="11">IF(ISNA(VLOOKUP(D67&amp;E67&amp;G67,$U$2:$Y$159,5,FALSE)),"",VLOOKUP(D67&amp;E67&amp;G67,$U$2:$Y$159,5,FALSE))</f>
        <v/>
      </c>
      <c r="I67" s="85" t="str">
        <f t="shared" ref="I67:I130" si="12">IF(H67&lt;&gt;"",H67*$Q$8/100,"")</f>
        <v/>
      </c>
      <c r="J67" s="81"/>
      <c r="K67" s="85" t="str">
        <f t="shared" si="9"/>
        <v/>
      </c>
      <c r="L67" s="81"/>
      <c r="M67" s="85" t="str">
        <f t="shared" si="10"/>
        <v/>
      </c>
      <c r="N67" s="21"/>
      <c r="U67" s="109" t="str">
        <f t="shared" si="7"/>
        <v>FighterB27</v>
      </c>
      <c r="V67" s="109" t="s">
        <v>468</v>
      </c>
      <c r="W67" s="109" t="s">
        <v>45</v>
      </c>
      <c r="X67" s="109">
        <v>27</v>
      </c>
      <c r="Y67" s="109">
        <v>8050000</v>
      </c>
    </row>
    <row r="68" spans="1:25" x14ac:dyDescent="0.25">
      <c r="A68" s="85" t="str">
        <f>IF(B68&lt;&gt;"",MAX(A$1:A67)+1,"")</f>
        <v/>
      </c>
      <c r="B68" s="81"/>
      <c r="C68" s="37" t="str">
        <f t="shared" si="8"/>
        <v/>
      </c>
      <c r="D68" s="81"/>
      <c r="E68" s="35"/>
      <c r="F68" s="82"/>
      <c r="G68" s="82"/>
      <c r="H68" s="105" t="str">
        <f t="shared" si="11"/>
        <v/>
      </c>
      <c r="I68" s="85" t="str">
        <f t="shared" si="12"/>
        <v/>
      </c>
      <c r="J68" s="81"/>
      <c r="K68" s="85" t="str">
        <f t="shared" si="9"/>
        <v/>
      </c>
      <c r="L68" s="81"/>
      <c r="M68" s="85" t="str">
        <f t="shared" si="10"/>
        <v/>
      </c>
      <c r="N68" s="21"/>
      <c r="U68" s="109" t="str">
        <f t="shared" si="7"/>
        <v>FighterB28</v>
      </c>
      <c r="V68" s="109" t="s">
        <v>468</v>
      </c>
      <c r="W68" s="109" t="s">
        <v>45</v>
      </c>
      <c r="X68" s="109">
        <v>28</v>
      </c>
      <c r="Y68" s="109">
        <v>9400000</v>
      </c>
    </row>
    <row r="69" spans="1:25" x14ac:dyDescent="0.25">
      <c r="A69" s="85" t="str">
        <f>IF(B69&lt;&gt;"",MAX(A$1:A68)+1,"")</f>
        <v/>
      </c>
      <c r="B69" s="81"/>
      <c r="C69" s="37" t="str">
        <f t="shared" si="8"/>
        <v/>
      </c>
      <c r="D69" s="81"/>
      <c r="E69" s="35"/>
      <c r="F69" s="82"/>
      <c r="G69" s="82"/>
      <c r="H69" s="105" t="str">
        <f t="shared" si="11"/>
        <v/>
      </c>
      <c r="I69" s="85" t="str">
        <f t="shared" si="12"/>
        <v/>
      </c>
      <c r="J69" s="81"/>
      <c r="K69" s="85" t="str">
        <f t="shared" si="9"/>
        <v/>
      </c>
      <c r="L69" s="81"/>
      <c r="M69" s="85" t="str">
        <f t="shared" si="10"/>
        <v/>
      </c>
      <c r="N69" s="21"/>
      <c r="U69" s="109" t="str">
        <f t="shared" si="7"/>
        <v>FighterB32</v>
      </c>
      <c r="V69" s="109" t="s">
        <v>468</v>
      </c>
      <c r="W69" s="109" t="s">
        <v>45</v>
      </c>
      <c r="X69" s="109">
        <v>32</v>
      </c>
      <c r="Y69" s="109">
        <v>16600000</v>
      </c>
    </row>
    <row r="70" spans="1:25" x14ac:dyDescent="0.25">
      <c r="A70" s="85" t="str">
        <f>IF(B70&lt;&gt;"",MAX(A$1:A69)+1,"")</f>
        <v/>
      </c>
      <c r="B70" s="81"/>
      <c r="C70" s="37" t="str">
        <f t="shared" si="8"/>
        <v/>
      </c>
      <c r="D70" s="81"/>
      <c r="E70" s="35"/>
      <c r="F70" s="82"/>
      <c r="G70" s="82"/>
      <c r="H70" s="105" t="str">
        <f t="shared" si="11"/>
        <v/>
      </c>
      <c r="I70" s="85" t="str">
        <f t="shared" si="12"/>
        <v/>
      </c>
      <c r="J70" s="81"/>
      <c r="K70" s="85" t="str">
        <f t="shared" si="9"/>
        <v/>
      </c>
      <c r="L70" s="81"/>
      <c r="M70" s="85" t="str">
        <f t="shared" si="10"/>
        <v/>
      </c>
      <c r="N70" s="21"/>
      <c r="U70" s="109" t="str">
        <f t="shared" si="7"/>
        <v>FighterB33</v>
      </c>
      <c r="V70" s="109" t="s">
        <v>468</v>
      </c>
      <c r="W70" s="109" t="s">
        <v>45</v>
      </c>
      <c r="X70" s="109">
        <v>33</v>
      </c>
      <c r="Y70" s="109">
        <v>18900000</v>
      </c>
    </row>
    <row r="71" spans="1:25" x14ac:dyDescent="0.25">
      <c r="A71" s="85" t="str">
        <f>IF(B71&lt;&gt;"",MAX(A$1:A70)+1,"")</f>
        <v/>
      </c>
      <c r="B71" s="81"/>
      <c r="C71" s="37" t="str">
        <f t="shared" si="8"/>
        <v/>
      </c>
      <c r="D71" s="81"/>
      <c r="E71" s="35"/>
      <c r="F71" s="82"/>
      <c r="G71" s="82"/>
      <c r="H71" s="105" t="str">
        <f t="shared" si="11"/>
        <v/>
      </c>
      <c r="I71" s="85" t="str">
        <f t="shared" si="12"/>
        <v/>
      </c>
      <c r="J71" s="81"/>
      <c r="K71" s="85" t="str">
        <f t="shared" si="9"/>
        <v/>
      </c>
      <c r="L71" s="81"/>
      <c r="M71" s="85" t="str">
        <f t="shared" si="10"/>
        <v/>
      </c>
      <c r="N71" s="21"/>
      <c r="U71" s="109" t="str">
        <f t="shared" si="7"/>
        <v>FighterB34</v>
      </c>
      <c r="V71" s="109" t="s">
        <v>468</v>
      </c>
      <c r="W71" s="109" t="s">
        <v>45</v>
      </c>
      <c r="X71" s="109">
        <v>34</v>
      </c>
      <c r="Y71" s="109">
        <v>21500000</v>
      </c>
    </row>
    <row r="72" spans="1:25" x14ac:dyDescent="0.25">
      <c r="A72" s="85" t="str">
        <f>IF(B72&lt;&gt;"",MAX(A$1:A71)+1,"")</f>
        <v/>
      </c>
      <c r="B72" s="81"/>
      <c r="C72" s="37" t="str">
        <f t="shared" si="8"/>
        <v/>
      </c>
      <c r="D72" s="81"/>
      <c r="E72" s="35"/>
      <c r="F72" s="82"/>
      <c r="G72" s="82"/>
      <c r="H72" s="105" t="str">
        <f t="shared" si="11"/>
        <v/>
      </c>
      <c r="I72" s="85" t="str">
        <f t="shared" si="12"/>
        <v/>
      </c>
      <c r="J72" s="81"/>
      <c r="K72" s="85" t="str">
        <f t="shared" si="9"/>
        <v/>
      </c>
      <c r="L72" s="81"/>
      <c r="M72" s="85" t="str">
        <f t="shared" si="10"/>
        <v/>
      </c>
      <c r="N72" s="21"/>
      <c r="U72" s="109" t="str">
        <f t="shared" si="7"/>
        <v>FighterB35</v>
      </c>
      <c r="V72" s="109" t="s">
        <v>468</v>
      </c>
      <c r="W72" s="109" t="s">
        <v>45</v>
      </c>
      <c r="X72" s="109">
        <v>35</v>
      </c>
      <c r="Y72" s="109">
        <v>24300000</v>
      </c>
    </row>
    <row r="73" spans="1:25" x14ac:dyDescent="0.25">
      <c r="A73" s="85" t="str">
        <f>IF(B73&lt;&gt;"",MAX(A$1:A72)+1,"")</f>
        <v/>
      </c>
      <c r="B73" s="81"/>
      <c r="C73" s="37" t="str">
        <f t="shared" si="8"/>
        <v/>
      </c>
      <c r="D73" s="81"/>
      <c r="E73" s="35"/>
      <c r="F73" s="82"/>
      <c r="G73" s="82"/>
      <c r="H73" s="105" t="str">
        <f t="shared" si="11"/>
        <v/>
      </c>
      <c r="I73" s="85" t="str">
        <f t="shared" si="12"/>
        <v/>
      </c>
      <c r="J73" s="81"/>
      <c r="K73" s="85" t="str">
        <f t="shared" si="9"/>
        <v/>
      </c>
      <c r="L73" s="81"/>
      <c r="M73" s="85" t="str">
        <f t="shared" si="10"/>
        <v/>
      </c>
      <c r="N73" s="21"/>
      <c r="U73" s="109" t="str">
        <f t="shared" si="7"/>
        <v>FighterB36</v>
      </c>
      <c r="V73" s="109" t="s">
        <v>468</v>
      </c>
      <c r="W73" s="109" t="s">
        <v>45</v>
      </c>
      <c r="X73" s="109">
        <v>36</v>
      </c>
      <c r="Y73" s="109">
        <v>27400000</v>
      </c>
    </row>
    <row r="74" spans="1:25" x14ac:dyDescent="0.25">
      <c r="A74" s="85" t="str">
        <f>IF(B74&lt;&gt;"",MAX(A$1:A73)+1,"")</f>
        <v/>
      </c>
      <c r="B74" s="81"/>
      <c r="C74" s="37" t="str">
        <f t="shared" si="8"/>
        <v/>
      </c>
      <c r="D74" s="81"/>
      <c r="E74" s="35"/>
      <c r="F74" s="82"/>
      <c r="G74" s="82"/>
      <c r="H74" s="105" t="str">
        <f t="shared" si="11"/>
        <v/>
      </c>
      <c r="I74" s="85" t="str">
        <f t="shared" si="12"/>
        <v/>
      </c>
      <c r="J74" s="81"/>
      <c r="K74" s="85" t="str">
        <f t="shared" si="9"/>
        <v/>
      </c>
      <c r="L74" s="81"/>
      <c r="M74" s="85" t="str">
        <f t="shared" si="10"/>
        <v/>
      </c>
      <c r="N74" s="21"/>
      <c r="U74" s="109" t="str">
        <f t="shared" si="7"/>
        <v>FighterB37</v>
      </c>
      <c r="V74" s="109" t="s">
        <v>468</v>
      </c>
      <c r="W74" s="109" t="s">
        <v>45</v>
      </c>
      <c r="X74" s="109">
        <v>37</v>
      </c>
      <c r="Y74" s="109">
        <v>30800000</v>
      </c>
    </row>
    <row r="75" spans="1:25" x14ac:dyDescent="0.25">
      <c r="A75" s="85" t="str">
        <f>IF(B75&lt;&gt;"",MAX(A$1:A74)+1,"")</f>
        <v/>
      </c>
      <c r="B75" s="81"/>
      <c r="C75" s="37" t="str">
        <f t="shared" si="8"/>
        <v/>
      </c>
      <c r="D75" s="81"/>
      <c r="E75" s="35"/>
      <c r="F75" s="82"/>
      <c r="G75" s="82"/>
      <c r="H75" s="105" t="str">
        <f t="shared" si="11"/>
        <v/>
      </c>
      <c r="I75" s="85" t="str">
        <f t="shared" si="12"/>
        <v/>
      </c>
      <c r="J75" s="81"/>
      <c r="K75" s="85" t="str">
        <f t="shared" si="9"/>
        <v/>
      </c>
      <c r="L75" s="81"/>
      <c r="M75" s="85" t="str">
        <f t="shared" si="10"/>
        <v/>
      </c>
      <c r="N75" s="21"/>
      <c r="U75" s="109" t="str">
        <f t="shared" si="7"/>
        <v>FighterB38</v>
      </c>
      <c r="V75" s="109" t="s">
        <v>468</v>
      </c>
      <c r="W75" s="109" t="s">
        <v>45</v>
      </c>
      <c r="X75" s="109">
        <v>38</v>
      </c>
      <c r="Y75" s="109">
        <v>34500000</v>
      </c>
    </row>
    <row r="76" spans="1:25" x14ac:dyDescent="0.25">
      <c r="A76" s="85" t="str">
        <f>IF(B76&lt;&gt;"",MAX(A$1:A75)+1,"")</f>
        <v/>
      </c>
      <c r="B76" s="81"/>
      <c r="C76" s="37" t="str">
        <f t="shared" si="8"/>
        <v/>
      </c>
      <c r="D76" s="81"/>
      <c r="E76" s="35"/>
      <c r="F76" s="82"/>
      <c r="G76" s="82"/>
      <c r="H76" s="105" t="str">
        <f t="shared" si="11"/>
        <v/>
      </c>
      <c r="I76" s="85" t="str">
        <f t="shared" si="12"/>
        <v/>
      </c>
      <c r="J76" s="81"/>
      <c r="K76" s="85" t="str">
        <f t="shared" si="9"/>
        <v/>
      </c>
      <c r="L76" s="81"/>
      <c r="M76" s="85" t="str">
        <f t="shared" si="10"/>
        <v/>
      </c>
      <c r="N76" s="21"/>
      <c r="U76" s="109" t="str">
        <f t="shared" si="7"/>
        <v>FighterC15</v>
      </c>
      <c r="V76" s="109" t="s">
        <v>468</v>
      </c>
      <c r="W76" s="109" t="s">
        <v>42</v>
      </c>
      <c r="X76" s="109">
        <v>15</v>
      </c>
      <c r="Y76" s="109">
        <v>550000</v>
      </c>
    </row>
    <row r="77" spans="1:25" x14ac:dyDescent="0.25">
      <c r="A77" s="85" t="str">
        <f>IF(B77&lt;&gt;"",MAX(A$1:A76)+1,"")</f>
        <v/>
      </c>
      <c r="B77" s="81"/>
      <c r="C77" s="37" t="str">
        <f t="shared" si="8"/>
        <v/>
      </c>
      <c r="D77" s="81"/>
      <c r="E77" s="35"/>
      <c r="F77" s="82"/>
      <c r="G77" s="82"/>
      <c r="H77" s="105" t="str">
        <f t="shared" si="11"/>
        <v/>
      </c>
      <c r="I77" s="85" t="str">
        <f t="shared" si="12"/>
        <v/>
      </c>
      <c r="J77" s="81"/>
      <c r="K77" s="85" t="str">
        <f t="shared" si="9"/>
        <v/>
      </c>
      <c r="L77" s="81"/>
      <c r="M77" s="85" t="str">
        <f t="shared" si="10"/>
        <v/>
      </c>
      <c r="N77" s="21"/>
      <c r="U77" s="109" t="str">
        <f t="shared" si="7"/>
        <v>FighterC16</v>
      </c>
      <c r="V77" s="109" t="s">
        <v>468</v>
      </c>
      <c r="W77" s="109" t="s">
        <v>42</v>
      </c>
      <c r="X77" s="109">
        <v>16</v>
      </c>
      <c r="Y77" s="109">
        <v>720000</v>
      </c>
    </row>
    <row r="78" spans="1:25" x14ac:dyDescent="0.25">
      <c r="A78" s="85" t="str">
        <f>IF(B78&lt;&gt;"",MAX(A$1:A77)+1,"")</f>
        <v/>
      </c>
      <c r="B78" s="81"/>
      <c r="C78" s="37" t="str">
        <f t="shared" si="8"/>
        <v/>
      </c>
      <c r="D78" s="81"/>
      <c r="E78" s="35"/>
      <c r="F78" s="82"/>
      <c r="G78" s="82"/>
      <c r="H78" s="105" t="str">
        <f t="shared" si="11"/>
        <v/>
      </c>
      <c r="I78" s="85" t="str">
        <f t="shared" si="12"/>
        <v/>
      </c>
      <c r="J78" s="81"/>
      <c r="K78" s="85" t="str">
        <f t="shared" si="9"/>
        <v/>
      </c>
      <c r="L78" s="81"/>
      <c r="M78" s="85" t="str">
        <f t="shared" si="10"/>
        <v/>
      </c>
      <c r="N78" s="21"/>
      <c r="U78" s="109" t="str">
        <f t="shared" si="7"/>
        <v>FighterC17</v>
      </c>
      <c r="V78" s="109" t="s">
        <v>468</v>
      </c>
      <c r="W78" s="109" t="s">
        <v>42</v>
      </c>
      <c r="X78" s="109">
        <v>17</v>
      </c>
      <c r="Y78" s="109">
        <v>935000</v>
      </c>
    </row>
    <row r="79" spans="1:25" x14ac:dyDescent="0.25">
      <c r="A79" s="85" t="str">
        <f>IF(B79&lt;&gt;"",MAX(A$1:A78)+1,"")</f>
        <v/>
      </c>
      <c r="B79" s="81"/>
      <c r="C79" s="37" t="str">
        <f t="shared" si="8"/>
        <v/>
      </c>
      <c r="D79" s="81"/>
      <c r="E79" s="35"/>
      <c r="F79" s="82"/>
      <c r="G79" s="82"/>
      <c r="H79" s="105" t="str">
        <f t="shared" si="11"/>
        <v/>
      </c>
      <c r="I79" s="85" t="str">
        <f t="shared" si="12"/>
        <v/>
      </c>
      <c r="J79" s="81"/>
      <c r="K79" s="85" t="str">
        <f t="shared" si="9"/>
        <v/>
      </c>
      <c r="L79" s="81"/>
      <c r="M79" s="85" t="str">
        <f t="shared" si="10"/>
        <v/>
      </c>
      <c r="N79" s="21"/>
      <c r="U79" s="109" t="str">
        <f t="shared" si="7"/>
        <v>FighterC20</v>
      </c>
      <c r="V79" s="109" t="s">
        <v>468</v>
      </c>
      <c r="W79" s="109" t="s">
        <v>42</v>
      </c>
      <c r="X79" s="109">
        <v>20</v>
      </c>
      <c r="Y79" s="109">
        <v>1865000</v>
      </c>
    </row>
    <row r="80" spans="1:25" x14ac:dyDescent="0.25">
      <c r="A80" s="85" t="str">
        <f>IF(B80&lt;&gt;"",MAX(A$1:A79)+1,"")</f>
        <v/>
      </c>
      <c r="B80" s="81"/>
      <c r="C80" s="37" t="str">
        <f t="shared" si="8"/>
        <v/>
      </c>
      <c r="D80" s="81"/>
      <c r="E80" s="35"/>
      <c r="F80" s="82"/>
      <c r="G80" s="82"/>
      <c r="H80" s="105" t="str">
        <f t="shared" si="11"/>
        <v/>
      </c>
      <c r="I80" s="85" t="str">
        <f t="shared" si="12"/>
        <v/>
      </c>
      <c r="J80" s="81"/>
      <c r="K80" s="85" t="str">
        <f t="shared" si="9"/>
        <v/>
      </c>
      <c r="L80" s="81"/>
      <c r="M80" s="85" t="str">
        <f t="shared" si="10"/>
        <v/>
      </c>
      <c r="N80" s="21"/>
      <c r="U80" s="109" t="str">
        <f t="shared" si="7"/>
        <v>FighterC21</v>
      </c>
      <c r="V80" s="109" t="s">
        <v>468</v>
      </c>
      <c r="W80" s="109" t="s">
        <v>42</v>
      </c>
      <c r="X80" s="109">
        <v>21</v>
      </c>
      <c r="Y80" s="109">
        <v>2300000</v>
      </c>
    </row>
    <row r="81" spans="1:25" x14ac:dyDescent="0.25">
      <c r="A81" s="85" t="str">
        <f>IF(B81&lt;&gt;"",MAX(A$1:A80)+1,"")</f>
        <v/>
      </c>
      <c r="B81" s="81"/>
      <c r="C81" s="37" t="str">
        <f t="shared" si="8"/>
        <v/>
      </c>
      <c r="D81" s="81"/>
      <c r="E81" s="35"/>
      <c r="F81" s="82"/>
      <c r="G81" s="82"/>
      <c r="H81" s="105" t="str">
        <f t="shared" si="11"/>
        <v/>
      </c>
      <c r="I81" s="85" t="str">
        <f t="shared" si="12"/>
        <v/>
      </c>
      <c r="J81" s="81"/>
      <c r="K81" s="85" t="str">
        <f t="shared" si="9"/>
        <v/>
      </c>
      <c r="L81" s="81"/>
      <c r="M81" s="85" t="str">
        <f t="shared" si="10"/>
        <v/>
      </c>
      <c r="N81" s="21"/>
      <c r="U81" s="109" t="str">
        <f t="shared" si="7"/>
        <v>FighterC22</v>
      </c>
      <c r="V81" s="109" t="s">
        <v>468</v>
      </c>
      <c r="W81" s="109" t="s">
        <v>42</v>
      </c>
      <c r="X81" s="109">
        <v>22</v>
      </c>
      <c r="Y81" s="109">
        <v>2800000</v>
      </c>
    </row>
    <row r="82" spans="1:25" x14ac:dyDescent="0.25">
      <c r="A82" s="85" t="str">
        <f>IF(B82&lt;&gt;"",MAX(A$1:A81)+1,"")</f>
        <v/>
      </c>
      <c r="B82" s="81"/>
      <c r="C82" s="37" t="str">
        <f t="shared" si="8"/>
        <v/>
      </c>
      <c r="D82" s="81"/>
      <c r="E82" s="35"/>
      <c r="F82" s="82"/>
      <c r="G82" s="82"/>
      <c r="H82" s="105" t="str">
        <f t="shared" si="11"/>
        <v/>
      </c>
      <c r="I82" s="85" t="str">
        <f t="shared" si="12"/>
        <v/>
      </c>
      <c r="J82" s="81"/>
      <c r="K82" s="85" t="str">
        <f t="shared" si="9"/>
        <v/>
      </c>
      <c r="L82" s="81"/>
      <c r="M82" s="85" t="str">
        <f t="shared" si="10"/>
        <v/>
      </c>
      <c r="N82" s="21"/>
      <c r="U82" s="109" t="str">
        <f t="shared" si="7"/>
        <v>FighterC23</v>
      </c>
      <c r="V82" s="109" t="s">
        <v>468</v>
      </c>
      <c r="W82" s="109" t="s">
        <v>42</v>
      </c>
      <c r="X82" s="109">
        <v>23</v>
      </c>
      <c r="Y82" s="109">
        <v>3400000</v>
      </c>
    </row>
    <row r="83" spans="1:25" x14ac:dyDescent="0.25">
      <c r="A83" s="85" t="str">
        <f>IF(B83&lt;&gt;"",MAX(A$1:A82)+1,"")</f>
        <v/>
      </c>
      <c r="B83" s="81"/>
      <c r="C83" s="37" t="str">
        <f t="shared" si="8"/>
        <v/>
      </c>
      <c r="D83" s="81"/>
      <c r="E83" s="35"/>
      <c r="F83" s="82"/>
      <c r="G83" s="82"/>
      <c r="H83" s="105" t="str">
        <f t="shared" si="11"/>
        <v/>
      </c>
      <c r="I83" s="85" t="str">
        <f t="shared" si="12"/>
        <v/>
      </c>
      <c r="J83" s="81"/>
      <c r="K83" s="85" t="str">
        <f t="shared" si="9"/>
        <v/>
      </c>
      <c r="L83" s="81"/>
      <c r="M83" s="85" t="str">
        <f t="shared" si="10"/>
        <v/>
      </c>
      <c r="N83" s="21"/>
      <c r="U83" s="109" t="str">
        <f t="shared" si="7"/>
        <v>FighterC24</v>
      </c>
      <c r="V83" s="109" t="s">
        <v>468</v>
      </c>
      <c r="W83" s="109" t="s">
        <v>42</v>
      </c>
      <c r="X83" s="109">
        <v>24</v>
      </c>
      <c r="Y83" s="109">
        <v>4050000</v>
      </c>
    </row>
    <row r="84" spans="1:25" x14ac:dyDescent="0.25">
      <c r="A84" s="85" t="str">
        <f>IF(B84&lt;&gt;"",MAX(A$1:A83)+1,"")</f>
        <v/>
      </c>
      <c r="B84" s="81"/>
      <c r="C84" s="37" t="str">
        <f t="shared" si="8"/>
        <v/>
      </c>
      <c r="D84" s="81"/>
      <c r="E84" s="35"/>
      <c r="F84" s="82"/>
      <c r="G84" s="82"/>
      <c r="H84" s="105" t="str">
        <f t="shared" si="11"/>
        <v/>
      </c>
      <c r="I84" s="85" t="str">
        <f t="shared" si="12"/>
        <v/>
      </c>
      <c r="J84" s="81"/>
      <c r="K84" s="85" t="str">
        <f t="shared" si="9"/>
        <v/>
      </c>
      <c r="L84" s="81"/>
      <c r="M84" s="85" t="str">
        <f t="shared" si="10"/>
        <v/>
      </c>
      <c r="N84" s="21"/>
      <c r="U84" s="109" t="str">
        <f t="shared" si="7"/>
        <v>FighterC25</v>
      </c>
      <c r="V84" s="109" t="s">
        <v>468</v>
      </c>
      <c r="W84" s="109" t="s">
        <v>42</v>
      </c>
      <c r="X84" s="109">
        <v>25</v>
      </c>
      <c r="Y84" s="109">
        <v>4850000</v>
      </c>
    </row>
    <row r="85" spans="1:25" x14ac:dyDescent="0.25">
      <c r="A85" s="85" t="str">
        <f>IF(B85&lt;&gt;"",MAX(A$1:A84)+1,"")</f>
        <v/>
      </c>
      <c r="B85" s="81"/>
      <c r="C85" s="37" t="str">
        <f t="shared" si="8"/>
        <v/>
      </c>
      <c r="D85" s="81"/>
      <c r="E85" s="35"/>
      <c r="F85" s="82"/>
      <c r="G85" s="82"/>
      <c r="H85" s="105" t="str">
        <f t="shared" si="11"/>
        <v/>
      </c>
      <c r="I85" s="85" t="str">
        <f t="shared" si="12"/>
        <v/>
      </c>
      <c r="J85" s="81"/>
      <c r="K85" s="85" t="str">
        <f t="shared" si="9"/>
        <v/>
      </c>
      <c r="L85" s="81"/>
      <c r="M85" s="85" t="str">
        <f t="shared" si="10"/>
        <v/>
      </c>
      <c r="N85" s="21"/>
      <c r="U85" s="109" t="str">
        <f t="shared" si="7"/>
        <v>FighterC30</v>
      </c>
      <c r="V85" s="109" t="s">
        <v>468</v>
      </c>
      <c r="W85" s="109" t="s">
        <v>42</v>
      </c>
      <c r="X85" s="109">
        <v>30</v>
      </c>
      <c r="Y85" s="109">
        <v>10500000</v>
      </c>
    </row>
    <row r="86" spans="1:25" x14ac:dyDescent="0.25">
      <c r="A86" s="85" t="str">
        <f>IF(B86&lt;&gt;"",MAX(A$1:A85)+1,"")</f>
        <v/>
      </c>
      <c r="B86" s="81"/>
      <c r="C86" s="37" t="str">
        <f t="shared" si="8"/>
        <v/>
      </c>
      <c r="D86" s="81"/>
      <c r="E86" s="35"/>
      <c r="F86" s="82"/>
      <c r="G86" s="82"/>
      <c r="H86" s="105" t="str">
        <f t="shared" si="11"/>
        <v/>
      </c>
      <c r="I86" s="85" t="str">
        <f t="shared" si="12"/>
        <v/>
      </c>
      <c r="J86" s="81"/>
      <c r="K86" s="85" t="str">
        <f t="shared" si="9"/>
        <v/>
      </c>
      <c r="L86" s="81"/>
      <c r="M86" s="85" t="str">
        <f t="shared" si="10"/>
        <v/>
      </c>
      <c r="N86" s="21"/>
      <c r="U86" s="109" t="str">
        <f t="shared" si="7"/>
        <v>FighterC31</v>
      </c>
      <c r="V86" s="109" t="s">
        <v>468</v>
      </c>
      <c r="W86" s="109" t="s">
        <v>42</v>
      </c>
      <c r="X86" s="109">
        <v>31</v>
      </c>
      <c r="Y86" s="109">
        <v>12050000</v>
      </c>
    </row>
    <row r="87" spans="1:25" x14ac:dyDescent="0.25">
      <c r="A87" s="85" t="str">
        <f>IF(B87&lt;&gt;"",MAX(A$1:A86)+1,"")</f>
        <v/>
      </c>
      <c r="B87" s="81"/>
      <c r="C87" s="37" t="str">
        <f t="shared" si="8"/>
        <v/>
      </c>
      <c r="D87" s="81"/>
      <c r="E87" s="35"/>
      <c r="F87" s="82"/>
      <c r="G87" s="82"/>
      <c r="H87" s="105" t="str">
        <f t="shared" si="11"/>
        <v/>
      </c>
      <c r="I87" s="85" t="str">
        <f t="shared" si="12"/>
        <v/>
      </c>
      <c r="J87" s="81"/>
      <c r="K87" s="85" t="str">
        <f t="shared" si="9"/>
        <v/>
      </c>
      <c r="L87" s="81"/>
      <c r="M87" s="85" t="str">
        <f t="shared" si="10"/>
        <v/>
      </c>
      <c r="N87" s="21"/>
      <c r="U87" s="109" t="str">
        <f t="shared" si="7"/>
        <v>FighterC32</v>
      </c>
      <c r="V87" s="109" t="s">
        <v>468</v>
      </c>
      <c r="W87" s="109" t="s">
        <v>42</v>
      </c>
      <c r="X87" s="109">
        <v>32</v>
      </c>
      <c r="Y87" s="109">
        <v>13800000</v>
      </c>
    </row>
    <row r="88" spans="1:25" x14ac:dyDescent="0.25">
      <c r="A88" s="85" t="str">
        <f>IF(B88&lt;&gt;"",MAX(A$1:A87)+1,"")</f>
        <v/>
      </c>
      <c r="B88" s="81"/>
      <c r="C88" s="37" t="str">
        <f t="shared" si="8"/>
        <v/>
      </c>
      <c r="D88" s="81"/>
      <c r="E88" s="35"/>
      <c r="F88" s="82"/>
      <c r="G88" s="82"/>
      <c r="H88" s="105" t="str">
        <f t="shared" si="11"/>
        <v/>
      </c>
      <c r="I88" s="85" t="str">
        <f t="shared" si="12"/>
        <v/>
      </c>
      <c r="J88" s="81"/>
      <c r="K88" s="85" t="str">
        <f t="shared" si="9"/>
        <v/>
      </c>
      <c r="L88" s="81"/>
      <c r="M88" s="85" t="str">
        <f t="shared" si="10"/>
        <v/>
      </c>
      <c r="N88" s="21"/>
      <c r="U88" s="109" t="str">
        <f t="shared" si="7"/>
        <v>FighterC33</v>
      </c>
      <c r="V88" s="109" t="s">
        <v>468</v>
      </c>
      <c r="W88" s="109" t="s">
        <v>42</v>
      </c>
      <c r="X88" s="109">
        <v>33</v>
      </c>
      <c r="Y88" s="109">
        <v>15750000</v>
      </c>
    </row>
    <row r="89" spans="1:25" x14ac:dyDescent="0.25">
      <c r="A89" s="85" t="str">
        <f>IF(B89&lt;&gt;"",MAX(A$1:A88)+1,"")</f>
        <v/>
      </c>
      <c r="B89" s="81"/>
      <c r="C89" s="37" t="str">
        <f t="shared" si="8"/>
        <v/>
      </c>
      <c r="D89" s="81"/>
      <c r="E89" s="35"/>
      <c r="F89" s="82"/>
      <c r="G89" s="82"/>
      <c r="H89" s="105" t="str">
        <f t="shared" si="11"/>
        <v/>
      </c>
      <c r="I89" s="85" t="str">
        <f t="shared" si="12"/>
        <v/>
      </c>
      <c r="J89" s="81"/>
      <c r="K89" s="85" t="str">
        <f t="shared" si="9"/>
        <v/>
      </c>
      <c r="L89" s="81"/>
      <c r="M89" s="85" t="str">
        <f t="shared" si="10"/>
        <v/>
      </c>
      <c r="N89" s="21"/>
      <c r="U89" s="109" t="str">
        <f t="shared" si="7"/>
        <v>FighterC34</v>
      </c>
      <c r="V89" s="109" t="s">
        <v>468</v>
      </c>
      <c r="W89" s="109" t="s">
        <v>42</v>
      </c>
      <c r="X89" s="109">
        <v>34</v>
      </c>
      <c r="Y89" s="109">
        <v>17900000</v>
      </c>
    </row>
    <row r="90" spans="1:25" x14ac:dyDescent="0.25">
      <c r="A90" s="85" t="str">
        <f>IF(B90&lt;&gt;"",MAX(A$1:A89)+1,"")</f>
        <v/>
      </c>
      <c r="B90" s="81"/>
      <c r="C90" s="37" t="str">
        <f t="shared" si="8"/>
        <v/>
      </c>
      <c r="D90" s="81"/>
      <c r="E90" s="35"/>
      <c r="F90" s="82"/>
      <c r="G90" s="82"/>
      <c r="H90" s="105" t="str">
        <f t="shared" si="11"/>
        <v/>
      </c>
      <c r="I90" s="85" t="str">
        <f t="shared" si="12"/>
        <v/>
      </c>
      <c r="J90" s="81"/>
      <c r="K90" s="85" t="str">
        <f t="shared" si="9"/>
        <v/>
      </c>
      <c r="L90" s="81"/>
      <c r="M90" s="85" t="str">
        <f t="shared" si="10"/>
        <v/>
      </c>
      <c r="N90" s="21"/>
      <c r="U90" s="109" t="str">
        <f t="shared" si="7"/>
        <v>FighterC35</v>
      </c>
      <c r="V90" s="109" t="s">
        <v>468</v>
      </c>
      <c r="W90" s="109" t="s">
        <v>42</v>
      </c>
      <c r="X90" s="109">
        <v>35</v>
      </c>
      <c r="Y90" s="109">
        <v>20250000</v>
      </c>
    </row>
    <row r="91" spans="1:25" x14ac:dyDescent="0.25">
      <c r="A91" s="85" t="str">
        <f>IF(B91&lt;&gt;"",MAX(A$1:A90)+1,"")</f>
        <v/>
      </c>
      <c r="B91" s="81"/>
      <c r="C91" s="37" t="str">
        <f t="shared" si="8"/>
        <v/>
      </c>
      <c r="D91" s="81"/>
      <c r="E91" s="35"/>
      <c r="F91" s="82"/>
      <c r="G91" s="82"/>
      <c r="H91" s="105" t="str">
        <f t="shared" si="11"/>
        <v/>
      </c>
      <c r="I91" s="85" t="str">
        <f t="shared" si="12"/>
        <v/>
      </c>
      <c r="J91" s="81"/>
      <c r="K91" s="85" t="str">
        <f t="shared" si="9"/>
        <v/>
      </c>
      <c r="L91" s="81"/>
      <c r="M91" s="85" t="str">
        <f t="shared" si="10"/>
        <v/>
      </c>
      <c r="N91" s="21"/>
      <c r="U91" s="109" t="str">
        <f t="shared" si="5"/>
        <v>ShuttleA22</v>
      </c>
      <c r="V91" s="109" t="s">
        <v>470</v>
      </c>
      <c r="W91" s="109" t="s">
        <v>44</v>
      </c>
      <c r="X91" s="109">
        <v>22</v>
      </c>
      <c r="Y91" s="109">
        <v>1690000</v>
      </c>
    </row>
    <row r="92" spans="1:25" x14ac:dyDescent="0.25">
      <c r="A92" s="85" t="str">
        <f>IF(B92&lt;&gt;"",MAX(A$1:A91)+1,"")</f>
        <v/>
      </c>
      <c r="B92" s="81"/>
      <c r="C92" s="37" t="str">
        <f t="shared" si="8"/>
        <v/>
      </c>
      <c r="D92" s="81"/>
      <c r="E92" s="35"/>
      <c r="F92" s="82"/>
      <c r="G92" s="82"/>
      <c r="H92" s="105" t="str">
        <f t="shared" si="11"/>
        <v/>
      </c>
      <c r="I92" s="85" t="str">
        <f t="shared" si="12"/>
        <v/>
      </c>
      <c r="J92" s="81"/>
      <c r="K92" s="85" t="str">
        <f t="shared" si="9"/>
        <v/>
      </c>
      <c r="L92" s="81"/>
      <c r="M92" s="85" t="str">
        <f t="shared" si="10"/>
        <v/>
      </c>
      <c r="N92" s="21"/>
      <c r="U92" s="109" t="str">
        <f t="shared" ref="U92:U114" si="13">V92&amp;W92&amp;X92</f>
        <v>ShuttleA23</v>
      </c>
      <c r="V92" s="109" t="s">
        <v>470</v>
      </c>
      <c r="W92" s="109" t="s">
        <v>44</v>
      </c>
      <c r="X92" s="109">
        <v>23</v>
      </c>
      <c r="Y92" s="109">
        <v>2105000</v>
      </c>
    </row>
    <row r="93" spans="1:25" x14ac:dyDescent="0.25">
      <c r="A93" s="85" t="str">
        <f>IF(B93&lt;&gt;"",MAX(A$1:A92)+1,"")</f>
        <v/>
      </c>
      <c r="B93" s="81"/>
      <c r="C93" s="37" t="str">
        <f t="shared" si="8"/>
        <v/>
      </c>
      <c r="D93" s="81"/>
      <c r="E93" s="35"/>
      <c r="F93" s="82"/>
      <c r="G93" s="82"/>
      <c r="H93" s="105" t="str">
        <f t="shared" si="11"/>
        <v/>
      </c>
      <c r="I93" s="85" t="str">
        <f t="shared" si="12"/>
        <v/>
      </c>
      <c r="J93" s="81"/>
      <c r="K93" s="85" t="str">
        <f t="shared" si="9"/>
        <v/>
      </c>
      <c r="L93" s="81"/>
      <c r="M93" s="85" t="str">
        <f t="shared" si="10"/>
        <v/>
      </c>
      <c r="N93" s="21"/>
      <c r="U93" s="109" t="str">
        <f t="shared" si="13"/>
        <v>ShuttleA26</v>
      </c>
      <c r="V93" s="109" t="s">
        <v>470</v>
      </c>
      <c r="W93" s="109" t="s">
        <v>44</v>
      </c>
      <c r="X93" s="109">
        <v>26</v>
      </c>
      <c r="Y93" s="109">
        <v>3850000</v>
      </c>
    </row>
    <row r="94" spans="1:25" x14ac:dyDescent="0.25">
      <c r="A94" s="85" t="str">
        <f>IF(B94&lt;&gt;"",MAX(A$1:A93)+1,"")</f>
        <v/>
      </c>
      <c r="B94" s="81"/>
      <c r="C94" s="37" t="str">
        <f t="shared" si="8"/>
        <v/>
      </c>
      <c r="D94" s="81"/>
      <c r="E94" s="35"/>
      <c r="F94" s="82"/>
      <c r="G94" s="82"/>
      <c r="H94" s="105" t="str">
        <f t="shared" si="11"/>
        <v/>
      </c>
      <c r="I94" s="85" t="str">
        <f t="shared" si="12"/>
        <v/>
      </c>
      <c r="J94" s="81"/>
      <c r="K94" s="85" t="str">
        <f t="shared" si="9"/>
        <v/>
      </c>
      <c r="L94" s="81"/>
      <c r="M94" s="85" t="str">
        <f t="shared" si="10"/>
        <v/>
      </c>
      <c r="N94" s="21"/>
      <c r="U94" s="109" t="str">
        <f t="shared" si="13"/>
        <v>ShuttleA27</v>
      </c>
      <c r="V94" s="109" t="s">
        <v>470</v>
      </c>
      <c r="W94" s="109" t="s">
        <v>44</v>
      </c>
      <c r="X94" s="109">
        <v>27</v>
      </c>
      <c r="Y94" s="109">
        <v>4600000</v>
      </c>
    </row>
    <row r="95" spans="1:25" x14ac:dyDescent="0.25">
      <c r="A95" s="85" t="str">
        <f>IF(B95&lt;&gt;"",MAX(A$1:A94)+1,"")</f>
        <v/>
      </c>
      <c r="B95" s="81"/>
      <c r="C95" s="37" t="str">
        <f t="shared" si="8"/>
        <v/>
      </c>
      <c r="D95" s="81"/>
      <c r="E95" s="35"/>
      <c r="F95" s="82"/>
      <c r="G95" s="82"/>
      <c r="H95" s="105" t="str">
        <f t="shared" si="11"/>
        <v/>
      </c>
      <c r="I95" s="85" t="str">
        <f t="shared" si="12"/>
        <v/>
      </c>
      <c r="J95" s="81"/>
      <c r="K95" s="85" t="str">
        <f t="shared" si="9"/>
        <v/>
      </c>
      <c r="L95" s="81"/>
      <c r="M95" s="85" t="str">
        <f t="shared" si="10"/>
        <v/>
      </c>
      <c r="N95" s="21"/>
      <c r="U95" s="109" t="str">
        <f t="shared" si="13"/>
        <v>ShuttleA28</v>
      </c>
      <c r="V95" s="109" t="s">
        <v>470</v>
      </c>
      <c r="W95" s="109" t="s">
        <v>44</v>
      </c>
      <c r="X95" s="109">
        <v>28</v>
      </c>
      <c r="Y95" s="109">
        <v>5500000</v>
      </c>
    </row>
    <row r="96" spans="1:25" x14ac:dyDescent="0.25">
      <c r="A96" s="85" t="str">
        <f>IF(B96&lt;&gt;"",MAX(A$1:A95)+1,"")</f>
        <v/>
      </c>
      <c r="B96" s="81"/>
      <c r="C96" s="37" t="str">
        <f t="shared" si="8"/>
        <v/>
      </c>
      <c r="D96" s="81"/>
      <c r="E96" s="35"/>
      <c r="F96" s="82"/>
      <c r="G96" s="82"/>
      <c r="H96" s="105" t="str">
        <f t="shared" si="11"/>
        <v/>
      </c>
      <c r="I96" s="85" t="str">
        <f t="shared" si="12"/>
        <v/>
      </c>
      <c r="J96" s="81"/>
      <c r="K96" s="85" t="str">
        <f t="shared" si="9"/>
        <v/>
      </c>
      <c r="L96" s="81"/>
      <c r="M96" s="85" t="str">
        <f t="shared" si="10"/>
        <v/>
      </c>
      <c r="N96" s="21"/>
      <c r="U96" s="109" t="str">
        <f t="shared" si="13"/>
        <v>ShuttleS23</v>
      </c>
      <c r="V96" s="109" t="s">
        <v>470</v>
      </c>
      <c r="W96" s="109" t="s">
        <v>249</v>
      </c>
      <c r="X96" s="109">
        <v>23</v>
      </c>
      <c r="Y96" s="109">
        <v>2525000</v>
      </c>
    </row>
    <row r="97" spans="1:25" x14ac:dyDescent="0.25">
      <c r="A97" s="85" t="str">
        <f>IF(B97&lt;&gt;"",MAX(A$1:A96)+1,"")</f>
        <v/>
      </c>
      <c r="B97" s="81"/>
      <c r="C97" s="37" t="str">
        <f t="shared" si="8"/>
        <v/>
      </c>
      <c r="D97" s="81"/>
      <c r="E97" s="35"/>
      <c r="F97" s="82"/>
      <c r="G97" s="82"/>
      <c r="H97" s="105" t="str">
        <f t="shared" si="11"/>
        <v/>
      </c>
      <c r="I97" s="85" t="str">
        <f t="shared" si="12"/>
        <v/>
      </c>
      <c r="J97" s="81"/>
      <c r="K97" s="85" t="str">
        <f t="shared" si="9"/>
        <v/>
      </c>
      <c r="L97" s="81"/>
      <c r="M97" s="85" t="str">
        <f t="shared" si="10"/>
        <v/>
      </c>
      <c r="N97" s="21"/>
      <c r="U97" s="109" t="str">
        <f t="shared" si="13"/>
        <v>ShuttleS28</v>
      </c>
      <c r="V97" s="109" t="s">
        <v>470</v>
      </c>
      <c r="W97" s="109" t="s">
        <v>249</v>
      </c>
      <c r="X97" s="109">
        <v>28</v>
      </c>
      <c r="Y97" s="109">
        <v>6600000</v>
      </c>
    </row>
    <row r="98" spans="1:25" x14ac:dyDescent="0.25">
      <c r="A98" s="85" t="str">
        <f>IF(B98&lt;&gt;"",MAX(A$1:A97)+1,"")</f>
        <v/>
      </c>
      <c r="B98" s="81"/>
      <c r="C98" s="37" t="str">
        <f t="shared" si="8"/>
        <v/>
      </c>
      <c r="D98" s="81"/>
      <c r="E98" s="35"/>
      <c r="F98" s="82"/>
      <c r="G98" s="82"/>
      <c r="H98" s="105" t="str">
        <f t="shared" si="11"/>
        <v/>
      </c>
      <c r="I98" s="85" t="str">
        <f t="shared" si="12"/>
        <v/>
      </c>
      <c r="J98" s="81"/>
      <c r="K98" s="85" t="str">
        <f t="shared" si="9"/>
        <v/>
      </c>
      <c r="L98" s="81"/>
      <c r="M98" s="85" t="str">
        <f t="shared" si="10"/>
        <v/>
      </c>
      <c r="N98" s="21"/>
      <c r="U98" s="109" t="str">
        <f t="shared" si="13"/>
        <v>ShuttleB19</v>
      </c>
      <c r="V98" s="109" t="s">
        <v>470</v>
      </c>
      <c r="W98" s="109" t="s">
        <v>45</v>
      </c>
      <c r="X98" s="109">
        <v>19</v>
      </c>
      <c r="Y98" s="109">
        <v>730000</v>
      </c>
    </row>
    <row r="99" spans="1:25" x14ac:dyDescent="0.25">
      <c r="A99" s="85" t="str">
        <f>IF(B99&lt;&gt;"",MAX(A$1:A98)+1,"")</f>
        <v/>
      </c>
      <c r="B99" s="81"/>
      <c r="C99" s="37" t="str">
        <f t="shared" si="8"/>
        <v/>
      </c>
      <c r="D99" s="81"/>
      <c r="E99" s="35"/>
      <c r="F99" s="82"/>
      <c r="G99" s="82"/>
      <c r="H99" s="105" t="str">
        <f t="shared" si="11"/>
        <v/>
      </c>
      <c r="I99" s="85" t="str">
        <f t="shared" si="12"/>
        <v/>
      </c>
      <c r="J99" s="81"/>
      <c r="K99" s="85" t="str">
        <f t="shared" si="9"/>
        <v/>
      </c>
      <c r="L99" s="81"/>
      <c r="M99" s="85" t="str">
        <f t="shared" si="10"/>
        <v/>
      </c>
      <c r="N99" s="21"/>
      <c r="U99" s="109" t="str">
        <f t="shared" si="13"/>
        <v>ShuttleB20</v>
      </c>
      <c r="V99" s="109" t="s">
        <v>470</v>
      </c>
      <c r="W99" s="109" t="s">
        <v>45</v>
      </c>
      <c r="X99" s="109">
        <v>20</v>
      </c>
      <c r="Y99" s="109">
        <v>935000</v>
      </c>
    </row>
    <row r="100" spans="1:25" x14ac:dyDescent="0.25">
      <c r="A100" s="85" t="str">
        <f>IF(B100&lt;&gt;"",MAX(A$1:A99)+1,"")</f>
        <v/>
      </c>
      <c r="B100" s="81"/>
      <c r="C100" s="37" t="str">
        <f t="shared" si="8"/>
        <v/>
      </c>
      <c r="D100" s="81"/>
      <c r="E100" s="35"/>
      <c r="F100" s="82"/>
      <c r="G100" s="82"/>
      <c r="H100" s="105" t="str">
        <f t="shared" si="11"/>
        <v/>
      </c>
      <c r="I100" s="85" t="str">
        <f t="shared" si="12"/>
        <v/>
      </c>
      <c r="J100" s="81"/>
      <c r="K100" s="85" t="str">
        <f t="shared" si="9"/>
        <v/>
      </c>
      <c r="L100" s="81"/>
      <c r="M100" s="85" t="str">
        <f t="shared" si="10"/>
        <v/>
      </c>
      <c r="N100" s="21"/>
      <c r="U100" s="109" t="str">
        <f t="shared" si="13"/>
        <v>ShuttleB21</v>
      </c>
      <c r="V100" s="109" t="s">
        <v>470</v>
      </c>
      <c r="W100" s="109" t="s">
        <v>45</v>
      </c>
      <c r="X100" s="109">
        <v>21</v>
      </c>
      <c r="Y100" s="109">
        <v>1185000</v>
      </c>
    </row>
    <row r="101" spans="1:25" x14ac:dyDescent="0.25">
      <c r="A101" s="85" t="str">
        <f>IF(B101&lt;&gt;"",MAX(A$1:A100)+1,"")</f>
        <v/>
      </c>
      <c r="B101" s="81"/>
      <c r="C101" s="37" t="str">
        <f t="shared" si="8"/>
        <v/>
      </c>
      <c r="D101" s="81"/>
      <c r="E101" s="35"/>
      <c r="F101" s="82"/>
      <c r="G101" s="82"/>
      <c r="H101" s="105" t="str">
        <f t="shared" si="11"/>
        <v/>
      </c>
      <c r="I101" s="85" t="str">
        <f t="shared" si="12"/>
        <v/>
      </c>
      <c r="J101" s="81"/>
      <c r="K101" s="85" t="str">
        <f t="shared" si="9"/>
        <v/>
      </c>
      <c r="L101" s="81"/>
      <c r="M101" s="85" t="str">
        <f t="shared" si="10"/>
        <v/>
      </c>
      <c r="N101" s="21"/>
      <c r="U101" s="109" t="str">
        <f t="shared" si="13"/>
        <v>ShuttleB22</v>
      </c>
      <c r="V101" s="109" t="s">
        <v>470</v>
      </c>
      <c r="W101" s="109" t="s">
        <v>45</v>
      </c>
      <c r="X101" s="109">
        <v>22</v>
      </c>
      <c r="Y101" s="109">
        <v>1490000</v>
      </c>
    </row>
    <row r="102" spans="1:25" x14ac:dyDescent="0.25">
      <c r="A102" s="85" t="str">
        <f>IF(B102&lt;&gt;"",MAX(A$1:A101)+1,"")</f>
        <v/>
      </c>
      <c r="B102" s="81"/>
      <c r="C102" s="37" t="str">
        <f t="shared" si="8"/>
        <v/>
      </c>
      <c r="D102" s="81"/>
      <c r="E102" s="35"/>
      <c r="F102" s="82"/>
      <c r="G102" s="82"/>
      <c r="H102" s="105" t="str">
        <f t="shared" si="11"/>
        <v/>
      </c>
      <c r="I102" s="85" t="str">
        <f t="shared" si="12"/>
        <v/>
      </c>
      <c r="J102" s="81"/>
      <c r="K102" s="85" t="str">
        <f t="shared" si="9"/>
        <v/>
      </c>
      <c r="L102" s="81"/>
      <c r="M102" s="85" t="str">
        <f t="shared" si="10"/>
        <v/>
      </c>
      <c r="N102" s="21"/>
      <c r="U102" s="109" t="str">
        <f t="shared" si="13"/>
        <v>ShuttleB23</v>
      </c>
      <c r="V102" s="109" t="s">
        <v>470</v>
      </c>
      <c r="W102" s="109" t="s">
        <v>45</v>
      </c>
      <c r="X102" s="109">
        <v>23</v>
      </c>
      <c r="Y102" s="109">
        <v>1850000</v>
      </c>
    </row>
    <row r="103" spans="1:25" x14ac:dyDescent="0.25">
      <c r="A103" s="85" t="str">
        <f>IF(B103&lt;&gt;"",MAX(A$1:A102)+1,"")</f>
        <v/>
      </c>
      <c r="B103" s="81"/>
      <c r="C103" s="37" t="str">
        <f t="shared" si="8"/>
        <v/>
      </c>
      <c r="D103" s="81"/>
      <c r="E103" s="35"/>
      <c r="F103" s="82"/>
      <c r="G103" s="82"/>
      <c r="H103" s="105" t="str">
        <f t="shared" si="11"/>
        <v/>
      </c>
      <c r="I103" s="85" t="str">
        <f t="shared" si="12"/>
        <v/>
      </c>
      <c r="J103" s="81"/>
      <c r="K103" s="85" t="str">
        <f t="shared" si="9"/>
        <v/>
      </c>
      <c r="L103" s="81"/>
      <c r="M103" s="85" t="str">
        <f t="shared" si="10"/>
        <v/>
      </c>
      <c r="N103" s="21"/>
      <c r="U103" s="109" t="str">
        <f t="shared" si="13"/>
        <v>ShuttleB24</v>
      </c>
      <c r="V103" s="109" t="s">
        <v>470</v>
      </c>
      <c r="W103" s="109" t="s">
        <v>45</v>
      </c>
      <c r="X103" s="109">
        <v>24</v>
      </c>
      <c r="Y103" s="109">
        <v>2280000</v>
      </c>
    </row>
    <row r="104" spans="1:25" x14ac:dyDescent="0.25">
      <c r="A104" s="85" t="str">
        <f>IF(B104&lt;&gt;"",MAX(A$1:A103)+1,"")</f>
        <v/>
      </c>
      <c r="B104" s="81"/>
      <c r="C104" s="37" t="str">
        <f t="shared" si="8"/>
        <v/>
      </c>
      <c r="D104" s="81"/>
      <c r="E104" s="35"/>
      <c r="F104" s="82"/>
      <c r="G104" s="82"/>
      <c r="H104" s="105" t="str">
        <f t="shared" si="11"/>
        <v/>
      </c>
      <c r="I104" s="85" t="str">
        <f t="shared" si="12"/>
        <v/>
      </c>
      <c r="J104" s="81"/>
      <c r="K104" s="85" t="str">
        <f t="shared" si="9"/>
        <v/>
      </c>
      <c r="L104" s="81"/>
      <c r="M104" s="85" t="str">
        <f t="shared" si="10"/>
        <v/>
      </c>
      <c r="N104" s="21"/>
      <c r="U104" s="109" t="str">
        <f t="shared" si="13"/>
        <v>ShuttleB25</v>
      </c>
      <c r="V104" s="109" t="s">
        <v>470</v>
      </c>
      <c r="W104" s="109" t="s">
        <v>45</v>
      </c>
      <c r="X104" s="109">
        <v>25</v>
      </c>
      <c r="Y104" s="109">
        <v>2780000</v>
      </c>
    </row>
    <row r="105" spans="1:25" x14ac:dyDescent="0.25">
      <c r="A105" s="85" t="str">
        <f>IF(B105&lt;&gt;"",MAX(A$1:A104)+1,"")</f>
        <v/>
      </c>
      <c r="B105" s="81"/>
      <c r="C105" s="37" t="str">
        <f t="shared" si="8"/>
        <v/>
      </c>
      <c r="D105" s="81"/>
      <c r="E105" s="35"/>
      <c r="F105" s="82"/>
      <c r="G105" s="82"/>
      <c r="H105" s="105" t="str">
        <f t="shared" si="11"/>
        <v/>
      </c>
      <c r="I105" s="85" t="str">
        <f t="shared" si="12"/>
        <v/>
      </c>
      <c r="J105" s="81"/>
      <c r="K105" s="85" t="str">
        <f t="shared" si="9"/>
        <v/>
      </c>
      <c r="L105" s="81"/>
      <c r="M105" s="85" t="str">
        <f t="shared" si="10"/>
        <v/>
      </c>
      <c r="N105" s="21"/>
      <c r="U105" s="109" t="str">
        <f t="shared" si="13"/>
        <v>ShuttleB26</v>
      </c>
      <c r="V105" s="109" t="s">
        <v>470</v>
      </c>
      <c r="W105" s="109" t="s">
        <v>45</v>
      </c>
      <c r="X105" s="109">
        <v>26</v>
      </c>
      <c r="Y105" s="109">
        <v>3350000</v>
      </c>
    </row>
    <row r="106" spans="1:25" x14ac:dyDescent="0.25">
      <c r="A106" s="85" t="str">
        <f>IF(B106&lt;&gt;"",MAX(A$1:A105)+1,"")</f>
        <v/>
      </c>
      <c r="B106" s="81"/>
      <c r="C106" s="37" t="str">
        <f t="shared" si="8"/>
        <v/>
      </c>
      <c r="D106" s="81"/>
      <c r="E106" s="35"/>
      <c r="F106" s="82"/>
      <c r="G106" s="82"/>
      <c r="H106" s="105" t="str">
        <f t="shared" si="11"/>
        <v/>
      </c>
      <c r="I106" s="85" t="str">
        <f t="shared" si="12"/>
        <v/>
      </c>
      <c r="J106" s="81"/>
      <c r="K106" s="85" t="str">
        <f t="shared" si="9"/>
        <v/>
      </c>
      <c r="L106" s="81"/>
      <c r="M106" s="85" t="str">
        <f t="shared" si="10"/>
        <v/>
      </c>
      <c r="N106" s="21"/>
      <c r="U106" s="109" t="str">
        <f t="shared" si="13"/>
        <v>ShuttleB27</v>
      </c>
      <c r="V106" s="109" t="s">
        <v>470</v>
      </c>
      <c r="W106" s="109" t="s">
        <v>45</v>
      </c>
      <c r="X106" s="109">
        <v>27</v>
      </c>
      <c r="Y106" s="109">
        <v>4050000</v>
      </c>
    </row>
    <row r="107" spans="1:25" x14ac:dyDescent="0.25">
      <c r="A107" s="85" t="str">
        <f>IF(B107&lt;&gt;"",MAX(A$1:A106)+1,"")</f>
        <v/>
      </c>
      <c r="B107" s="81"/>
      <c r="C107" s="37" t="str">
        <f t="shared" si="8"/>
        <v/>
      </c>
      <c r="D107" s="81"/>
      <c r="E107" s="35"/>
      <c r="F107" s="82"/>
      <c r="G107" s="82"/>
      <c r="H107" s="105" t="str">
        <f t="shared" si="11"/>
        <v/>
      </c>
      <c r="I107" s="85" t="str">
        <f t="shared" si="12"/>
        <v/>
      </c>
      <c r="J107" s="81"/>
      <c r="K107" s="85" t="str">
        <f t="shared" si="9"/>
        <v/>
      </c>
      <c r="L107" s="81"/>
      <c r="M107" s="85" t="str">
        <f t="shared" si="10"/>
        <v/>
      </c>
      <c r="N107" s="21"/>
      <c r="U107" s="109" t="str">
        <f t="shared" si="13"/>
        <v>ShuttleC18</v>
      </c>
      <c r="V107" s="109" t="s">
        <v>470</v>
      </c>
      <c r="W107" s="109" t="s">
        <v>42</v>
      </c>
      <c r="X107" s="109">
        <v>18</v>
      </c>
      <c r="Y107" s="109">
        <v>510000</v>
      </c>
    </row>
    <row r="108" spans="1:25" x14ac:dyDescent="0.25">
      <c r="A108" s="85" t="str">
        <f>IF(B108&lt;&gt;"",MAX(A$1:A107)+1,"")</f>
        <v/>
      </c>
      <c r="B108" s="81"/>
      <c r="C108" s="37" t="str">
        <f t="shared" si="8"/>
        <v/>
      </c>
      <c r="D108" s="81"/>
      <c r="E108" s="35"/>
      <c r="F108" s="82"/>
      <c r="G108" s="82"/>
      <c r="H108" s="105" t="str">
        <f t="shared" si="11"/>
        <v/>
      </c>
      <c r="I108" s="85" t="str">
        <f t="shared" si="12"/>
        <v/>
      </c>
      <c r="J108" s="81"/>
      <c r="K108" s="85" t="str">
        <f t="shared" si="9"/>
        <v/>
      </c>
      <c r="L108" s="81"/>
      <c r="M108" s="85" t="str">
        <f t="shared" si="10"/>
        <v/>
      </c>
      <c r="N108" s="21"/>
      <c r="U108" s="109" t="str">
        <f t="shared" si="13"/>
        <v>ShuttleC19</v>
      </c>
      <c r="V108" s="109" t="s">
        <v>470</v>
      </c>
      <c r="W108" s="109" t="s">
        <v>42</v>
      </c>
      <c r="X108" s="109">
        <v>19</v>
      </c>
      <c r="Y108" s="109">
        <v>663000</v>
      </c>
    </row>
    <row r="109" spans="1:25" x14ac:dyDescent="0.25">
      <c r="A109" s="85" t="str">
        <f>IF(B109&lt;&gt;"",MAX(A$1:A108)+1,"")</f>
        <v/>
      </c>
      <c r="B109" s="81"/>
      <c r="C109" s="37" t="str">
        <f t="shared" si="8"/>
        <v/>
      </c>
      <c r="D109" s="81"/>
      <c r="E109" s="35"/>
      <c r="F109" s="82"/>
      <c r="G109" s="82"/>
      <c r="H109" s="105" t="str">
        <f t="shared" si="11"/>
        <v/>
      </c>
      <c r="I109" s="85" t="str">
        <f t="shared" si="12"/>
        <v/>
      </c>
      <c r="J109" s="81"/>
      <c r="K109" s="85" t="str">
        <f t="shared" si="9"/>
        <v/>
      </c>
      <c r="L109" s="81"/>
      <c r="M109" s="85" t="str">
        <f t="shared" si="10"/>
        <v/>
      </c>
      <c r="N109" s="21"/>
      <c r="U109" s="109" t="str">
        <f t="shared" si="13"/>
        <v>ShuttleC20</v>
      </c>
      <c r="V109" s="109" t="s">
        <v>470</v>
      </c>
      <c r="W109" s="109" t="s">
        <v>42</v>
      </c>
      <c r="X109" s="109">
        <v>20</v>
      </c>
      <c r="Y109" s="109">
        <v>850000</v>
      </c>
    </row>
    <row r="110" spans="1:25" x14ac:dyDescent="0.25">
      <c r="A110" s="85" t="str">
        <f>IF(B110&lt;&gt;"",MAX(A$1:A109)+1,"")</f>
        <v/>
      </c>
      <c r="B110" s="81"/>
      <c r="C110" s="37" t="str">
        <f t="shared" si="8"/>
        <v/>
      </c>
      <c r="D110" s="81"/>
      <c r="E110" s="35"/>
      <c r="F110" s="82"/>
      <c r="G110" s="82"/>
      <c r="H110" s="105" t="str">
        <f t="shared" si="11"/>
        <v/>
      </c>
      <c r="I110" s="85" t="str">
        <f t="shared" si="12"/>
        <v/>
      </c>
      <c r="J110" s="81"/>
      <c r="K110" s="85" t="str">
        <f t="shared" si="9"/>
        <v/>
      </c>
      <c r="L110" s="81"/>
      <c r="M110" s="85" t="str">
        <f t="shared" si="10"/>
        <v/>
      </c>
      <c r="N110" s="21"/>
      <c r="U110" s="109" t="str">
        <f t="shared" si="13"/>
        <v>ShuttleC21</v>
      </c>
      <c r="V110" s="109" t="s">
        <v>470</v>
      </c>
      <c r="W110" s="109" t="s">
        <v>42</v>
      </c>
      <c r="X110" s="109">
        <v>21</v>
      </c>
      <c r="Y110" s="109">
        <v>1080000</v>
      </c>
    </row>
    <row r="111" spans="1:25" x14ac:dyDescent="0.25">
      <c r="A111" s="85" t="str">
        <f>IF(B111&lt;&gt;"",MAX(A$1:A110)+1,"")</f>
        <v/>
      </c>
      <c r="B111" s="81"/>
      <c r="C111" s="37" t="str">
        <f t="shared" si="8"/>
        <v/>
      </c>
      <c r="D111" s="81"/>
      <c r="E111" s="35"/>
      <c r="F111" s="82"/>
      <c r="G111" s="82"/>
      <c r="H111" s="105" t="str">
        <f t="shared" si="11"/>
        <v/>
      </c>
      <c r="I111" s="85" t="str">
        <f t="shared" si="12"/>
        <v/>
      </c>
      <c r="J111" s="81"/>
      <c r="K111" s="85" t="str">
        <f t="shared" si="9"/>
        <v/>
      </c>
      <c r="L111" s="81"/>
      <c r="M111" s="85" t="str">
        <f t="shared" si="10"/>
        <v/>
      </c>
      <c r="N111" s="21"/>
      <c r="U111" s="109" t="str">
        <f t="shared" si="13"/>
        <v>ShuttleC22</v>
      </c>
      <c r="V111" s="109" t="s">
        <v>470</v>
      </c>
      <c r="W111" s="109" t="s">
        <v>42</v>
      </c>
      <c r="X111" s="109">
        <v>22</v>
      </c>
      <c r="Y111" s="109">
        <v>1355000</v>
      </c>
    </row>
    <row r="112" spans="1:25" x14ac:dyDescent="0.25">
      <c r="A112" s="85" t="str">
        <f>IF(B112&lt;&gt;"",MAX(A$1:A111)+1,"")</f>
        <v/>
      </c>
      <c r="B112" s="81"/>
      <c r="C112" s="37" t="str">
        <f t="shared" si="8"/>
        <v/>
      </c>
      <c r="D112" s="81"/>
      <c r="E112" s="35"/>
      <c r="F112" s="82"/>
      <c r="G112" s="82"/>
      <c r="H112" s="105" t="str">
        <f t="shared" si="11"/>
        <v/>
      </c>
      <c r="I112" s="85" t="str">
        <f t="shared" si="12"/>
        <v/>
      </c>
      <c r="J112" s="81"/>
      <c r="K112" s="85" t="str">
        <f t="shared" si="9"/>
        <v/>
      </c>
      <c r="L112" s="81"/>
      <c r="M112" s="85" t="str">
        <f t="shared" si="10"/>
        <v/>
      </c>
      <c r="N112" s="21"/>
      <c r="U112" s="109" t="str">
        <f t="shared" si="13"/>
        <v>ShuttleC23</v>
      </c>
      <c r="V112" s="109" t="s">
        <v>470</v>
      </c>
      <c r="W112" s="109" t="s">
        <v>42</v>
      </c>
      <c r="X112" s="109">
        <v>23</v>
      </c>
      <c r="Y112" s="109">
        <v>1680000</v>
      </c>
    </row>
    <row r="113" spans="1:25" x14ac:dyDescent="0.25">
      <c r="A113" s="85" t="str">
        <f>IF(B113&lt;&gt;"",MAX(A$1:A112)+1,"")</f>
        <v/>
      </c>
      <c r="B113" s="81"/>
      <c r="C113" s="37" t="str">
        <f t="shared" si="8"/>
        <v/>
      </c>
      <c r="D113" s="81"/>
      <c r="E113" s="35"/>
      <c r="F113" s="82"/>
      <c r="G113" s="82"/>
      <c r="H113" s="105" t="str">
        <f t="shared" si="11"/>
        <v/>
      </c>
      <c r="I113" s="85" t="str">
        <f t="shared" si="12"/>
        <v/>
      </c>
      <c r="J113" s="81"/>
      <c r="K113" s="85" t="str">
        <f t="shared" si="9"/>
        <v/>
      </c>
      <c r="L113" s="81"/>
      <c r="M113" s="85" t="str">
        <f t="shared" si="10"/>
        <v/>
      </c>
      <c r="N113" s="21"/>
      <c r="U113" s="109" t="str">
        <f t="shared" si="13"/>
        <v>ShuttleC24</v>
      </c>
      <c r="V113" s="109" t="s">
        <v>470</v>
      </c>
      <c r="W113" s="109" t="s">
        <v>42</v>
      </c>
      <c r="X113" s="109">
        <v>24</v>
      </c>
      <c r="Y113" s="109">
        <v>2070000</v>
      </c>
    </row>
    <row r="114" spans="1:25" x14ac:dyDescent="0.25">
      <c r="A114" s="85" t="str">
        <f>IF(B114&lt;&gt;"",MAX(A$1:A113)+1,"")</f>
        <v/>
      </c>
      <c r="B114" s="81"/>
      <c r="C114" s="37" t="str">
        <f t="shared" si="8"/>
        <v/>
      </c>
      <c r="D114" s="81"/>
      <c r="E114" s="35"/>
      <c r="F114" s="82"/>
      <c r="G114" s="82"/>
      <c r="H114" s="105" t="str">
        <f t="shared" si="11"/>
        <v/>
      </c>
      <c r="I114" s="85" t="str">
        <f t="shared" si="12"/>
        <v/>
      </c>
      <c r="J114" s="81"/>
      <c r="K114" s="85" t="str">
        <f t="shared" si="9"/>
        <v/>
      </c>
      <c r="L114" s="81"/>
      <c r="M114" s="85" t="str">
        <f t="shared" si="10"/>
        <v/>
      </c>
      <c r="N114" s="21"/>
      <c r="U114" s="109" t="str">
        <f t="shared" si="13"/>
        <v>HaulerA29</v>
      </c>
      <c r="V114" s="109" t="s">
        <v>515</v>
      </c>
      <c r="W114" s="109" t="s">
        <v>44</v>
      </c>
      <c r="X114" s="109">
        <v>29</v>
      </c>
      <c r="Y114" s="109">
        <v>13450000</v>
      </c>
    </row>
    <row r="115" spans="1:25" x14ac:dyDescent="0.25">
      <c r="A115" s="85" t="str">
        <f>IF(B115&lt;&gt;"",MAX(A$1:A114)+1,"")</f>
        <v/>
      </c>
      <c r="B115" s="81"/>
      <c r="C115" s="37" t="str">
        <f t="shared" si="8"/>
        <v/>
      </c>
      <c r="D115" s="81"/>
      <c r="E115" s="35"/>
      <c r="F115" s="82"/>
      <c r="G115" s="82"/>
      <c r="H115" s="105" t="str">
        <f t="shared" si="11"/>
        <v/>
      </c>
      <c r="I115" s="85" t="str">
        <f t="shared" si="12"/>
        <v/>
      </c>
      <c r="J115" s="81"/>
      <c r="K115" s="85" t="str">
        <f t="shared" si="9"/>
        <v/>
      </c>
      <c r="L115" s="81"/>
      <c r="M115" s="85" t="str">
        <f t="shared" si="10"/>
        <v/>
      </c>
      <c r="N115" s="21"/>
      <c r="U115" s="109" t="str">
        <f t="shared" ref="U115:U122" si="14">V115&amp;W115&amp;X115</f>
        <v>HaulerA30</v>
      </c>
      <c r="V115" s="109" t="s">
        <v>515</v>
      </c>
      <c r="W115" s="109" t="s">
        <v>44</v>
      </c>
      <c r="X115" s="109">
        <v>30</v>
      </c>
      <c r="Y115" s="109">
        <v>15500000</v>
      </c>
    </row>
    <row r="116" spans="1:25" x14ac:dyDescent="0.25">
      <c r="A116" s="85" t="str">
        <f>IF(B116&lt;&gt;"",MAX(A$1:A115)+1,"")</f>
        <v/>
      </c>
      <c r="B116" s="81"/>
      <c r="C116" s="37" t="str">
        <f t="shared" si="8"/>
        <v/>
      </c>
      <c r="D116" s="81"/>
      <c r="E116" s="35"/>
      <c r="F116" s="82"/>
      <c r="G116" s="82"/>
      <c r="H116" s="105" t="str">
        <f t="shared" si="11"/>
        <v/>
      </c>
      <c r="I116" s="85" t="str">
        <f t="shared" si="12"/>
        <v/>
      </c>
      <c r="J116" s="81"/>
      <c r="K116" s="85" t="str">
        <f t="shared" si="9"/>
        <v/>
      </c>
      <c r="L116" s="81"/>
      <c r="M116" s="85" t="str">
        <f t="shared" si="10"/>
        <v/>
      </c>
      <c r="N116" s="21"/>
      <c r="U116" s="109" t="str">
        <f t="shared" si="14"/>
        <v>HaulerA31</v>
      </c>
      <c r="V116" s="109" t="s">
        <v>515</v>
      </c>
      <c r="W116" s="109" t="s">
        <v>44</v>
      </c>
      <c r="X116" s="109">
        <v>31</v>
      </c>
      <c r="Y116" s="109">
        <v>17800000</v>
      </c>
    </row>
    <row r="117" spans="1:25" x14ac:dyDescent="0.25">
      <c r="A117" s="85" t="str">
        <f>IF(B117&lt;&gt;"",MAX(A$1:A116)+1,"")</f>
        <v/>
      </c>
      <c r="B117" s="81"/>
      <c r="C117" s="37" t="str">
        <f t="shared" si="8"/>
        <v/>
      </c>
      <c r="D117" s="81"/>
      <c r="E117" s="35"/>
      <c r="F117" s="82"/>
      <c r="G117" s="82"/>
      <c r="H117" s="105" t="str">
        <f t="shared" si="11"/>
        <v/>
      </c>
      <c r="I117" s="85" t="str">
        <f t="shared" si="12"/>
        <v/>
      </c>
      <c r="J117" s="81"/>
      <c r="K117" s="85" t="str">
        <f t="shared" si="9"/>
        <v/>
      </c>
      <c r="L117" s="81"/>
      <c r="M117" s="85" t="str">
        <f t="shared" si="10"/>
        <v/>
      </c>
      <c r="N117" s="21"/>
      <c r="U117" s="109" t="str">
        <f t="shared" si="14"/>
        <v>HaulerA37</v>
      </c>
      <c r="V117" s="109" t="s">
        <v>515</v>
      </c>
      <c r="W117" s="109" t="s">
        <v>44</v>
      </c>
      <c r="X117" s="109">
        <v>37</v>
      </c>
      <c r="Y117" s="109">
        <v>37500000</v>
      </c>
    </row>
    <row r="118" spans="1:25" x14ac:dyDescent="0.25">
      <c r="A118" s="85" t="str">
        <f>IF(B118&lt;&gt;"",MAX(A$1:A117)+1,"")</f>
        <v/>
      </c>
      <c r="B118" s="81"/>
      <c r="C118" s="37" t="str">
        <f t="shared" si="8"/>
        <v/>
      </c>
      <c r="D118" s="81"/>
      <c r="E118" s="35"/>
      <c r="F118" s="82"/>
      <c r="G118" s="82"/>
      <c r="H118" s="105" t="str">
        <f t="shared" si="11"/>
        <v/>
      </c>
      <c r="I118" s="85" t="str">
        <f t="shared" si="12"/>
        <v/>
      </c>
      <c r="J118" s="81"/>
      <c r="K118" s="85" t="str">
        <f t="shared" si="9"/>
        <v/>
      </c>
      <c r="L118" s="81"/>
      <c r="M118" s="85" t="str">
        <f t="shared" si="10"/>
        <v/>
      </c>
      <c r="N118" s="21"/>
      <c r="U118" s="109" t="str">
        <f t="shared" si="14"/>
        <v>HaulerA38</v>
      </c>
      <c r="V118" s="109" t="s">
        <v>515</v>
      </c>
      <c r="W118" s="109" t="s">
        <v>44</v>
      </c>
      <c r="X118" s="109">
        <v>38</v>
      </c>
      <c r="Y118" s="109">
        <v>42000000</v>
      </c>
    </row>
    <row r="119" spans="1:25" x14ac:dyDescent="0.25">
      <c r="A119" s="85" t="str">
        <f>IF(B119&lt;&gt;"",MAX(A$1:A118)+1,"")</f>
        <v/>
      </c>
      <c r="B119" s="81"/>
      <c r="C119" s="37" t="str">
        <f t="shared" si="8"/>
        <v/>
      </c>
      <c r="D119" s="81"/>
      <c r="E119" s="35"/>
      <c r="F119" s="82"/>
      <c r="G119" s="82"/>
      <c r="H119" s="105" t="str">
        <f t="shared" si="11"/>
        <v/>
      </c>
      <c r="I119" s="85" t="str">
        <f t="shared" si="12"/>
        <v/>
      </c>
      <c r="J119" s="81"/>
      <c r="K119" s="85" t="str">
        <f t="shared" si="9"/>
        <v/>
      </c>
      <c r="L119" s="81"/>
      <c r="M119" s="85" t="str">
        <f t="shared" si="10"/>
        <v/>
      </c>
      <c r="N119" s="21"/>
      <c r="U119" s="109" t="str">
        <f t="shared" si="14"/>
        <v>HaulerA39</v>
      </c>
      <c r="V119" s="109" t="s">
        <v>515</v>
      </c>
      <c r="W119" s="109" t="s">
        <v>44</v>
      </c>
      <c r="X119" s="109">
        <v>39</v>
      </c>
      <c r="Y119" s="109">
        <v>47000000</v>
      </c>
    </row>
    <row r="120" spans="1:25" x14ac:dyDescent="0.25">
      <c r="A120" s="85" t="str">
        <f>IF(B120&lt;&gt;"",MAX(A$1:A119)+1,"")</f>
        <v/>
      </c>
      <c r="B120" s="81"/>
      <c r="C120" s="37" t="str">
        <f t="shared" si="8"/>
        <v/>
      </c>
      <c r="D120" s="81"/>
      <c r="E120" s="35"/>
      <c r="F120" s="82"/>
      <c r="G120" s="82"/>
      <c r="H120" s="105" t="str">
        <f t="shared" si="11"/>
        <v/>
      </c>
      <c r="I120" s="85" t="str">
        <f t="shared" si="12"/>
        <v/>
      </c>
      <c r="J120" s="81"/>
      <c r="K120" s="85" t="str">
        <f t="shared" si="9"/>
        <v/>
      </c>
      <c r="L120" s="81"/>
      <c r="M120" s="85" t="str">
        <f t="shared" si="10"/>
        <v/>
      </c>
      <c r="N120" s="21"/>
      <c r="U120" s="109" t="str">
        <f t="shared" si="14"/>
        <v>HaulerA46</v>
      </c>
      <c r="V120" s="109" t="s">
        <v>515</v>
      </c>
      <c r="W120" s="109" t="s">
        <v>44</v>
      </c>
      <c r="X120" s="109">
        <v>46</v>
      </c>
      <c r="Y120" s="109">
        <v>93500000</v>
      </c>
    </row>
    <row r="121" spans="1:25" x14ac:dyDescent="0.25">
      <c r="A121" s="85" t="str">
        <f>IF(B121&lt;&gt;"",MAX(A$1:A120)+1,"")</f>
        <v/>
      </c>
      <c r="B121" s="81"/>
      <c r="C121" s="37" t="str">
        <f t="shared" si="8"/>
        <v/>
      </c>
      <c r="D121" s="81"/>
      <c r="E121" s="35"/>
      <c r="F121" s="82"/>
      <c r="G121" s="82"/>
      <c r="H121" s="105" t="str">
        <f t="shared" si="11"/>
        <v/>
      </c>
      <c r="I121" s="85" t="str">
        <f t="shared" si="12"/>
        <v/>
      </c>
      <c r="J121" s="81"/>
      <c r="K121" s="85" t="str">
        <f t="shared" si="9"/>
        <v/>
      </c>
      <c r="L121" s="81"/>
      <c r="M121" s="85" t="str">
        <f t="shared" si="10"/>
        <v/>
      </c>
      <c r="N121" s="21"/>
      <c r="U121" s="109" t="str">
        <f t="shared" si="14"/>
        <v>HaulerA47</v>
      </c>
      <c r="V121" s="109" t="s">
        <v>515</v>
      </c>
      <c r="W121" s="109" t="s">
        <v>44</v>
      </c>
      <c r="X121" s="109">
        <v>47</v>
      </c>
      <c r="Y121" s="109">
        <v>102500000</v>
      </c>
    </row>
    <row r="122" spans="1:25" x14ac:dyDescent="0.25">
      <c r="A122" s="85" t="str">
        <f>IF(B122&lt;&gt;"",MAX(A$1:A121)+1,"")</f>
        <v/>
      </c>
      <c r="B122" s="81"/>
      <c r="C122" s="37" t="str">
        <f t="shared" si="8"/>
        <v/>
      </c>
      <c r="D122" s="81"/>
      <c r="E122" s="35"/>
      <c r="F122" s="82"/>
      <c r="G122" s="82"/>
      <c r="H122" s="105" t="str">
        <f t="shared" si="11"/>
        <v/>
      </c>
      <c r="I122" s="85" t="str">
        <f t="shared" si="12"/>
        <v/>
      </c>
      <c r="J122" s="81"/>
      <c r="K122" s="85" t="str">
        <f t="shared" si="9"/>
        <v/>
      </c>
      <c r="L122" s="81"/>
      <c r="M122" s="85" t="str">
        <f t="shared" si="10"/>
        <v/>
      </c>
      <c r="N122" s="21"/>
      <c r="U122" s="109" t="str">
        <f t="shared" si="14"/>
        <v>HaulerA48</v>
      </c>
      <c r="V122" s="109" t="s">
        <v>515</v>
      </c>
      <c r="W122" s="109" t="s">
        <v>44</v>
      </c>
      <c r="X122" s="109">
        <v>48</v>
      </c>
      <c r="Y122" s="109">
        <v>112000000</v>
      </c>
    </row>
    <row r="123" spans="1:25" x14ac:dyDescent="0.25">
      <c r="A123" s="85" t="str">
        <f>IF(B123&lt;&gt;"",MAX(A$1:A122)+1,"")</f>
        <v/>
      </c>
      <c r="B123" s="81"/>
      <c r="C123" s="37" t="str">
        <f t="shared" si="8"/>
        <v/>
      </c>
      <c r="D123" s="81"/>
      <c r="E123" s="35"/>
      <c r="F123" s="82"/>
      <c r="G123" s="82"/>
      <c r="H123" s="105" t="str">
        <f t="shared" si="11"/>
        <v/>
      </c>
      <c r="I123" s="85" t="str">
        <f t="shared" si="12"/>
        <v/>
      </c>
      <c r="J123" s="81"/>
      <c r="K123" s="85" t="str">
        <f t="shared" si="9"/>
        <v/>
      </c>
      <c r="L123" s="81"/>
      <c r="M123" s="85" t="str">
        <f t="shared" si="10"/>
        <v/>
      </c>
      <c r="N123" s="21"/>
      <c r="U123" s="109" t="str">
        <f t="shared" ref="U123:U159" si="15">V123&amp;W123&amp;X123</f>
        <v>HaulerS31</v>
      </c>
      <c r="V123" s="109" t="s">
        <v>515</v>
      </c>
      <c r="W123" s="109" t="s">
        <v>249</v>
      </c>
      <c r="X123" s="109">
        <v>31</v>
      </c>
      <c r="Y123" s="109">
        <v>20000000</v>
      </c>
    </row>
    <row r="124" spans="1:25" x14ac:dyDescent="0.25">
      <c r="A124" s="85" t="str">
        <f>IF(B124&lt;&gt;"",MAX(A$1:A123)+1,"")</f>
        <v/>
      </c>
      <c r="B124" s="81"/>
      <c r="C124" s="37" t="str">
        <f t="shared" si="8"/>
        <v/>
      </c>
      <c r="D124" s="81"/>
      <c r="E124" s="35"/>
      <c r="F124" s="82"/>
      <c r="G124" s="82"/>
      <c r="H124" s="105" t="str">
        <f t="shared" si="11"/>
        <v/>
      </c>
      <c r="I124" s="85" t="str">
        <f t="shared" si="12"/>
        <v/>
      </c>
      <c r="J124" s="81"/>
      <c r="K124" s="85" t="str">
        <f t="shared" si="9"/>
        <v/>
      </c>
      <c r="L124" s="81"/>
      <c r="M124" s="85" t="str">
        <f t="shared" si="10"/>
        <v/>
      </c>
      <c r="N124" s="21"/>
      <c r="U124" s="109" t="str">
        <f t="shared" si="15"/>
        <v>HaulerS39</v>
      </c>
      <c r="V124" s="109" t="s">
        <v>515</v>
      </c>
      <c r="W124" s="109" t="s">
        <v>249</v>
      </c>
      <c r="X124" s="109">
        <v>39</v>
      </c>
      <c r="Y124" s="109">
        <v>52500000</v>
      </c>
    </row>
    <row r="125" spans="1:25" x14ac:dyDescent="0.25">
      <c r="A125" s="85" t="str">
        <f>IF(B125&lt;&gt;"",MAX(A$1:A124)+1,"")</f>
        <v/>
      </c>
      <c r="B125" s="81"/>
      <c r="C125" s="37" t="str">
        <f t="shared" si="8"/>
        <v/>
      </c>
      <c r="D125" s="81"/>
      <c r="E125" s="35"/>
      <c r="F125" s="82"/>
      <c r="G125" s="82"/>
      <c r="H125" s="105" t="str">
        <f t="shared" si="11"/>
        <v/>
      </c>
      <c r="I125" s="85" t="str">
        <f t="shared" si="12"/>
        <v/>
      </c>
      <c r="J125" s="81"/>
      <c r="K125" s="85" t="str">
        <f t="shared" si="9"/>
        <v/>
      </c>
      <c r="L125" s="81"/>
      <c r="M125" s="85" t="str">
        <f t="shared" si="10"/>
        <v/>
      </c>
      <c r="N125" s="21"/>
      <c r="U125" s="109" t="str">
        <f t="shared" si="15"/>
        <v>HaulerS48</v>
      </c>
      <c r="V125" s="109" t="s">
        <v>515</v>
      </c>
      <c r="W125" s="109" t="s">
        <v>249</v>
      </c>
      <c r="X125" s="109">
        <v>48</v>
      </c>
      <c r="Y125" s="109">
        <v>126000000</v>
      </c>
    </row>
    <row r="126" spans="1:25" x14ac:dyDescent="0.25">
      <c r="A126" s="85" t="str">
        <f>IF(B126&lt;&gt;"",MAX(A$1:A125)+1,"")</f>
        <v/>
      </c>
      <c r="B126" s="81"/>
      <c r="C126" s="37" t="str">
        <f t="shared" si="8"/>
        <v/>
      </c>
      <c r="D126" s="81"/>
      <c r="E126" s="35"/>
      <c r="F126" s="82"/>
      <c r="G126" s="82"/>
      <c r="H126" s="105" t="str">
        <f t="shared" si="11"/>
        <v/>
      </c>
      <c r="I126" s="85" t="str">
        <f t="shared" si="12"/>
        <v/>
      </c>
      <c r="J126" s="81"/>
      <c r="K126" s="85" t="str">
        <f t="shared" si="9"/>
        <v/>
      </c>
      <c r="L126" s="81"/>
      <c r="M126" s="85" t="str">
        <f t="shared" si="10"/>
        <v/>
      </c>
      <c r="N126" s="21"/>
      <c r="U126" s="109" t="str">
        <f t="shared" si="15"/>
        <v>HaulerB27</v>
      </c>
      <c r="V126" s="109" t="s">
        <v>515</v>
      </c>
      <c r="W126" s="109" t="s">
        <v>45</v>
      </c>
      <c r="X126" s="109">
        <v>27</v>
      </c>
      <c r="Y126" s="109">
        <v>8100000</v>
      </c>
    </row>
    <row r="127" spans="1:25" x14ac:dyDescent="0.25">
      <c r="A127" s="85" t="str">
        <f>IF(B127&lt;&gt;"",MAX(A$1:A126)+1,"")</f>
        <v/>
      </c>
      <c r="B127" s="81"/>
      <c r="C127" s="37" t="str">
        <f t="shared" si="8"/>
        <v/>
      </c>
      <c r="D127" s="81"/>
      <c r="E127" s="35"/>
      <c r="F127" s="82"/>
      <c r="G127" s="82"/>
      <c r="H127" s="105" t="str">
        <f t="shared" si="11"/>
        <v/>
      </c>
      <c r="I127" s="85" t="str">
        <f t="shared" si="12"/>
        <v/>
      </c>
      <c r="J127" s="81"/>
      <c r="K127" s="85" t="str">
        <f t="shared" si="9"/>
        <v/>
      </c>
      <c r="L127" s="81"/>
      <c r="M127" s="85" t="str">
        <f t="shared" si="10"/>
        <v/>
      </c>
      <c r="N127" s="21"/>
      <c r="U127" s="109" t="str">
        <f t="shared" si="15"/>
        <v>HaulerB28</v>
      </c>
      <c r="V127" s="109" t="s">
        <v>515</v>
      </c>
      <c r="W127" s="109" t="s">
        <v>45</v>
      </c>
      <c r="X127" s="109">
        <v>28</v>
      </c>
      <c r="Y127" s="109">
        <v>9400000</v>
      </c>
    </row>
    <row r="128" spans="1:25" x14ac:dyDescent="0.25">
      <c r="A128" s="85" t="str">
        <f>IF(B128&lt;&gt;"",MAX(A$1:A127)+1,"")</f>
        <v/>
      </c>
      <c r="B128" s="81"/>
      <c r="C128" s="37" t="str">
        <f t="shared" si="8"/>
        <v/>
      </c>
      <c r="D128" s="81"/>
      <c r="E128" s="35"/>
      <c r="F128" s="82"/>
      <c r="G128" s="82"/>
      <c r="H128" s="105" t="str">
        <f t="shared" si="11"/>
        <v/>
      </c>
      <c r="I128" s="85" t="str">
        <f t="shared" si="12"/>
        <v/>
      </c>
      <c r="J128" s="81"/>
      <c r="K128" s="85" t="str">
        <f t="shared" si="9"/>
        <v/>
      </c>
      <c r="L128" s="81"/>
      <c r="M128" s="85" t="str">
        <f t="shared" si="10"/>
        <v/>
      </c>
      <c r="N128" s="21"/>
      <c r="U128" s="109" t="str">
        <f t="shared" si="15"/>
        <v>HaulerB29</v>
      </c>
      <c r="V128" s="109" t="s">
        <v>515</v>
      </c>
      <c r="W128" s="109" t="s">
        <v>45</v>
      </c>
      <c r="X128" s="109">
        <v>29</v>
      </c>
      <c r="Y128" s="109">
        <v>10900000</v>
      </c>
    </row>
    <row r="129" spans="1:25" x14ac:dyDescent="0.25">
      <c r="A129" s="85" t="str">
        <f>IF(B129&lt;&gt;"",MAX(A$1:A128)+1,"")</f>
        <v/>
      </c>
      <c r="B129" s="81"/>
      <c r="C129" s="37" t="str">
        <f t="shared" si="8"/>
        <v/>
      </c>
      <c r="D129" s="81"/>
      <c r="E129" s="35"/>
      <c r="F129" s="82"/>
      <c r="G129" s="82"/>
      <c r="H129" s="105" t="str">
        <f t="shared" si="11"/>
        <v/>
      </c>
      <c r="I129" s="85" t="str">
        <f t="shared" si="12"/>
        <v/>
      </c>
      <c r="J129" s="81"/>
      <c r="K129" s="85" t="str">
        <f t="shared" si="9"/>
        <v/>
      </c>
      <c r="L129" s="81"/>
      <c r="M129" s="85" t="str">
        <f t="shared" si="10"/>
        <v/>
      </c>
      <c r="N129" s="21"/>
      <c r="U129" s="109" t="str">
        <f t="shared" si="15"/>
        <v>HaulerB30</v>
      </c>
      <c r="V129" s="109" t="s">
        <v>515</v>
      </c>
      <c r="W129" s="109" t="s">
        <v>45</v>
      </c>
      <c r="X129" s="109">
        <v>30</v>
      </c>
      <c r="Y129" s="109">
        <v>12600000</v>
      </c>
    </row>
    <row r="130" spans="1:25" x14ac:dyDescent="0.25">
      <c r="A130" s="85" t="str">
        <f>IF(B130&lt;&gt;"",MAX(A$1:A129)+1,"")</f>
        <v/>
      </c>
      <c r="B130" s="81"/>
      <c r="C130" s="37" t="str">
        <f t="shared" ref="C130:C193" si="16">IF(B130&lt;&gt;"",IF(ISNA(VLOOKUP(B130,SystemFactions,2,FALSE)),"",VLOOKUP(B130,SystemFactions,2,FALSE)),"")</f>
        <v/>
      </c>
      <c r="D130" s="81"/>
      <c r="E130" s="35"/>
      <c r="F130" s="82"/>
      <c r="G130" s="82"/>
      <c r="H130" s="105" t="str">
        <f t="shared" si="11"/>
        <v/>
      </c>
      <c r="I130" s="85" t="str">
        <f t="shared" si="12"/>
        <v/>
      </c>
      <c r="J130" s="81"/>
      <c r="K130" s="85" t="str">
        <f t="shared" ref="K130:K193" si="17">IF(AND(J130&lt;&gt;"",E130&lt;&gt;""),VLOOKUP(E130,$P$2:$Q$5,2,FALSE)*J130,"")</f>
        <v/>
      </c>
      <c r="L130" s="81"/>
      <c r="M130" s="85" t="str">
        <f t="shared" ref="M130:M193" si="18">IF(AND(I130&lt;&gt;"",K130&lt;&gt;""),I130/K130,"")</f>
        <v/>
      </c>
      <c r="N130" s="21"/>
      <c r="U130" s="109" t="str">
        <f t="shared" si="15"/>
        <v>HaulerB31</v>
      </c>
      <c r="V130" s="109" t="s">
        <v>515</v>
      </c>
      <c r="W130" s="109" t="s">
        <v>45</v>
      </c>
      <c r="X130" s="109">
        <v>31</v>
      </c>
      <c r="Y130" s="109">
        <v>14450000</v>
      </c>
    </row>
    <row r="131" spans="1:25" x14ac:dyDescent="0.25">
      <c r="A131" s="85" t="str">
        <f>IF(B131&lt;&gt;"",MAX(A$1:A130)+1,"")</f>
        <v/>
      </c>
      <c r="B131" s="81"/>
      <c r="C131" s="37" t="str">
        <f t="shared" si="16"/>
        <v/>
      </c>
      <c r="D131" s="81"/>
      <c r="E131" s="35"/>
      <c r="F131" s="82"/>
      <c r="G131" s="82"/>
      <c r="H131" s="105" t="str">
        <f t="shared" ref="H131:H194" si="19">IF(ISNA(VLOOKUP(D131&amp;E131&amp;G131,$U$2:$Y$159,5,FALSE)),"",VLOOKUP(D131&amp;E131&amp;G131,$U$2:$Y$159,5,FALSE))</f>
        <v/>
      </c>
      <c r="I131" s="85" t="str">
        <f t="shared" ref="I131:I194" si="20">IF(H131&lt;&gt;"",H131*$Q$8/100,"")</f>
        <v/>
      </c>
      <c r="J131" s="81"/>
      <c r="K131" s="85" t="str">
        <f t="shared" si="17"/>
        <v/>
      </c>
      <c r="L131" s="81"/>
      <c r="M131" s="85" t="str">
        <f t="shared" si="18"/>
        <v/>
      </c>
      <c r="N131" s="21"/>
      <c r="U131" s="109" t="str">
        <f t="shared" si="15"/>
        <v>HaulerB34</v>
      </c>
      <c r="V131" s="109" t="s">
        <v>515</v>
      </c>
      <c r="W131" s="109" t="s">
        <v>45</v>
      </c>
      <c r="X131" s="109">
        <v>34</v>
      </c>
      <c r="Y131" s="109">
        <v>21350000</v>
      </c>
    </row>
    <row r="132" spans="1:25" x14ac:dyDescent="0.25">
      <c r="A132" s="85" t="str">
        <f>IF(B132&lt;&gt;"",MAX(A$1:A131)+1,"")</f>
        <v/>
      </c>
      <c r="B132" s="81"/>
      <c r="C132" s="37" t="str">
        <f t="shared" si="16"/>
        <v/>
      </c>
      <c r="D132" s="81"/>
      <c r="E132" s="35"/>
      <c r="F132" s="82"/>
      <c r="G132" s="82"/>
      <c r="H132" s="105" t="str">
        <f t="shared" si="19"/>
        <v/>
      </c>
      <c r="I132" s="85" t="str">
        <f t="shared" si="20"/>
        <v/>
      </c>
      <c r="J132" s="81"/>
      <c r="K132" s="85" t="str">
        <f t="shared" si="17"/>
        <v/>
      </c>
      <c r="L132" s="81"/>
      <c r="M132" s="85" t="str">
        <f t="shared" si="18"/>
        <v/>
      </c>
      <c r="N132" s="21"/>
      <c r="U132" s="109" t="str">
        <f t="shared" si="15"/>
        <v>HaulerB35</v>
      </c>
      <c r="V132" s="109" t="s">
        <v>515</v>
      </c>
      <c r="W132" s="109" t="s">
        <v>45</v>
      </c>
      <c r="X132" s="109">
        <v>35</v>
      </c>
      <c r="Y132" s="109">
        <v>24100000</v>
      </c>
    </row>
    <row r="133" spans="1:25" x14ac:dyDescent="0.25">
      <c r="A133" s="85" t="str">
        <f>IF(B133&lt;&gt;"",MAX(A$1:A132)+1,"")</f>
        <v/>
      </c>
      <c r="B133" s="81"/>
      <c r="C133" s="37" t="str">
        <f t="shared" si="16"/>
        <v/>
      </c>
      <c r="D133" s="81"/>
      <c r="E133" s="35"/>
      <c r="F133" s="82"/>
      <c r="G133" s="82"/>
      <c r="H133" s="105" t="str">
        <f t="shared" si="19"/>
        <v/>
      </c>
      <c r="I133" s="85" t="str">
        <f t="shared" si="20"/>
        <v/>
      </c>
      <c r="J133" s="81"/>
      <c r="K133" s="85" t="str">
        <f t="shared" si="17"/>
        <v/>
      </c>
      <c r="L133" s="81"/>
      <c r="M133" s="85" t="str">
        <f t="shared" si="18"/>
        <v/>
      </c>
      <c r="N133" s="21"/>
      <c r="U133" s="109" t="str">
        <f t="shared" si="15"/>
        <v>HaulerB36</v>
      </c>
      <c r="V133" s="109" t="s">
        <v>515</v>
      </c>
      <c r="W133" s="109" t="s">
        <v>45</v>
      </c>
      <c r="X133" s="109">
        <v>36</v>
      </c>
      <c r="Y133" s="109">
        <v>27150000</v>
      </c>
    </row>
    <row r="134" spans="1:25" x14ac:dyDescent="0.25">
      <c r="A134" s="85" t="str">
        <f>IF(B134&lt;&gt;"",MAX(A$1:A133)+1,"")</f>
        <v/>
      </c>
      <c r="B134" s="81"/>
      <c r="C134" s="37" t="str">
        <f t="shared" si="16"/>
        <v/>
      </c>
      <c r="D134" s="81"/>
      <c r="E134" s="35"/>
      <c r="F134" s="82"/>
      <c r="G134" s="82"/>
      <c r="H134" s="105" t="str">
        <f t="shared" si="19"/>
        <v/>
      </c>
      <c r="I134" s="85" t="str">
        <f t="shared" si="20"/>
        <v/>
      </c>
      <c r="J134" s="81"/>
      <c r="K134" s="85" t="str">
        <f t="shared" si="17"/>
        <v/>
      </c>
      <c r="L134" s="81"/>
      <c r="M134" s="85" t="str">
        <f t="shared" si="18"/>
        <v/>
      </c>
      <c r="N134" s="21"/>
      <c r="U134" s="109" t="str">
        <f t="shared" si="15"/>
        <v>HaulerB37</v>
      </c>
      <c r="V134" s="109" t="s">
        <v>515</v>
      </c>
      <c r="W134" s="109" t="s">
        <v>45</v>
      </c>
      <c r="X134" s="109">
        <v>37</v>
      </c>
      <c r="Y134" s="109">
        <v>30450000</v>
      </c>
    </row>
    <row r="135" spans="1:25" x14ac:dyDescent="0.25">
      <c r="A135" s="85" t="str">
        <f>IF(B135&lt;&gt;"",MAX(A$1:A134)+1,"")</f>
        <v/>
      </c>
      <c r="B135" s="81"/>
      <c r="C135" s="37" t="str">
        <f t="shared" si="16"/>
        <v/>
      </c>
      <c r="D135" s="81"/>
      <c r="E135" s="35"/>
      <c r="F135" s="82"/>
      <c r="G135" s="82"/>
      <c r="H135" s="105" t="str">
        <f t="shared" si="19"/>
        <v/>
      </c>
      <c r="I135" s="85" t="str">
        <f t="shared" si="20"/>
        <v/>
      </c>
      <c r="J135" s="81"/>
      <c r="K135" s="85" t="str">
        <f t="shared" si="17"/>
        <v/>
      </c>
      <c r="L135" s="81"/>
      <c r="M135" s="85" t="str">
        <f t="shared" si="18"/>
        <v/>
      </c>
      <c r="N135" s="21"/>
      <c r="U135" s="109" t="str">
        <f t="shared" si="15"/>
        <v>HaulerB38</v>
      </c>
      <c r="V135" s="109" t="s">
        <v>515</v>
      </c>
      <c r="W135" s="109" t="s">
        <v>45</v>
      </c>
      <c r="X135" s="109">
        <v>38</v>
      </c>
      <c r="Y135" s="109">
        <v>34000000</v>
      </c>
    </row>
    <row r="136" spans="1:25" x14ac:dyDescent="0.25">
      <c r="A136" s="85" t="str">
        <f>IF(B136&lt;&gt;"",MAX(A$1:A135)+1,"")</f>
        <v/>
      </c>
      <c r="B136" s="81"/>
      <c r="C136" s="37" t="str">
        <f t="shared" si="16"/>
        <v/>
      </c>
      <c r="D136" s="81"/>
      <c r="E136" s="35"/>
      <c r="F136" s="82"/>
      <c r="G136" s="82"/>
      <c r="H136" s="105" t="str">
        <f t="shared" si="19"/>
        <v/>
      </c>
      <c r="I136" s="85" t="str">
        <f t="shared" si="20"/>
        <v/>
      </c>
      <c r="J136" s="81"/>
      <c r="K136" s="85" t="str">
        <f t="shared" si="17"/>
        <v/>
      </c>
      <c r="L136" s="81"/>
      <c r="M136" s="85" t="str">
        <f t="shared" si="18"/>
        <v/>
      </c>
      <c r="N136" s="21"/>
      <c r="U136" s="109" t="str">
        <f t="shared" si="15"/>
        <v>HaulerB39</v>
      </c>
      <c r="V136" s="109" t="s">
        <v>515</v>
      </c>
      <c r="W136" s="109" t="s">
        <v>45</v>
      </c>
      <c r="X136" s="109">
        <v>39</v>
      </c>
      <c r="Y136" s="109">
        <v>38000000</v>
      </c>
    </row>
    <row r="137" spans="1:25" x14ac:dyDescent="0.25">
      <c r="A137" s="85" t="str">
        <f>IF(B137&lt;&gt;"",MAX(A$1:A136)+1,"")</f>
        <v/>
      </c>
      <c r="B137" s="81"/>
      <c r="C137" s="37" t="str">
        <f t="shared" si="16"/>
        <v/>
      </c>
      <c r="D137" s="81"/>
      <c r="E137" s="35"/>
      <c r="F137" s="82"/>
      <c r="G137" s="82"/>
      <c r="H137" s="105" t="str">
        <f t="shared" si="19"/>
        <v/>
      </c>
      <c r="I137" s="85" t="str">
        <f t="shared" si="20"/>
        <v/>
      </c>
      <c r="J137" s="81"/>
      <c r="K137" s="85" t="str">
        <f t="shared" si="17"/>
        <v/>
      </c>
      <c r="L137" s="81"/>
      <c r="M137" s="85" t="str">
        <f t="shared" si="18"/>
        <v/>
      </c>
      <c r="N137" s="21"/>
      <c r="U137" s="109" t="str">
        <f t="shared" si="15"/>
        <v>HaulerB42</v>
      </c>
      <c r="V137" s="109" t="s">
        <v>515</v>
      </c>
      <c r="W137" s="109" t="s">
        <v>45</v>
      </c>
      <c r="X137" s="109">
        <v>42</v>
      </c>
      <c r="Y137" s="109">
        <v>52000000</v>
      </c>
    </row>
    <row r="138" spans="1:25" x14ac:dyDescent="0.25">
      <c r="A138" s="85" t="str">
        <f>IF(B138&lt;&gt;"",MAX(A$1:A137)+1,"")</f>
        <v/>
      </c>
      <c r="B138" s="81"/>
      <c r="C138" s="37" t="str">
        <f t="shared" si="16"/>
        <v/>
      </c>
      <c r="D138" s="81"/>
      <c r="E138" s="35"/>
      <c r="F138" s="82"/>
      <c r="G138" s="82"/>
      <c r="H138" s="105" t="str">
        <f t="shared" si="19"/>
        <v/>
      </c>
      <c r="I138" s="85" t="str">
        <f t="shared" si="20"/>
        <v/>
      </c>
      <c r="J138" s="81"/>
      <c r="K138" s="85" t="str">
        <f t="shared" si="17"/>
        <v/>
      </c>
      <c r="L138" s="81"/>
      <c r="M138" s="85" t="str">
        <f t="shared" si="18"/>
        <v/>
      </c>
      <c r="N138" s="21"/>
      <c r="U138" s="109" t="str">
        <f t="shared" si="15"/>
        <v>HaulerB43</v>
      </c>
      <c r="V138" s="109" t="s">
        <v>515</v>
      </c>
      <c r="W138" s="109" t="s">
        <v>45</v>
      </c>
      <c r="X138" s="109">
        <v>43</v>
      </c>
      <c r="Y138" s="109">
        <v>57500000</v>
      </c>
    </row>
    <row r="139" spans="1:25" x14ac:dyDescent="0.25">
      <c r="A139" s="85" t="str">
        <f>IF(B139&lt;&gt;"",MAX(A$1:A138)+1,"")</f>
        <v/>
      </c>
      <c r="B139" s="81"/>
      <c r="C139" s="37" t="str">
        <f t="shared" si="16"/>
        <v/>
      </c>
      <c r="D139" s="81"/>
      <c r="E139" s="35"/>
      <c r="F139" s="82"/>
      <c r="G139" s="82"/>
      <c r="H139" s="105" t="str">
        <f t="shared" si="19"/>
        <v/>
      </c>
      <c r="I139" s="85" t="str">
        <f t="shared" si="20"/>
        <v/>
      </c>
      <c r="J139" s="81"/>
      <c r="K139" s="85" t="str">
        <f t="shared" si="17"/>
        <v/>
      </c>
      <c r="L139" s="81"/>
      <c r="M139" s="85" t="str">
        <f t="shared" si="18"/>
        <v/>
      </c>
      <c r="N139" s="21"/>
      <c r="U139" s="109" t="str">
        <f t="shared" si="15"/>
        <v>HaulerB44</v>
      </c>
      <c r="V139" s="109" t="s">
        <v>515</v>
      </c>
      <c r="W139" s="109" t="s">
        <v>45</v>
      </c>
      <c r="X139" s="109">
        <v>44</v>
      </c>
      <c r="Y139" s="109">
        <v>63000000</v>
      </c>
    </row>
    <row r="140" spans="1:25" x14ac:dyDescent="0.25">
      <c r="A140" s="85" t="str">
        <f>IF(B140&lt;&gt;"",MAX(A$1:A139)+1,"")</f>
        <v/>
      </c>
      <c r="B140" s="81"/>
      <c r="C140" s="37" t="str">
        <f t="shared" si="16"/>
        <v/>
      </c>
      <c r="D140" s="81"/>
      <c r="E140" s="35"/>
      <c r="F140" s="82"/>
      <c r="G140" s="82"/>
      <c r="H140" s="105" t="str">
        <f t="shared" si="19"/>
        <v/>
      </c>
      <c r="I140" s="85" t="str">
        <f t="shared" si="20"/>
        <v/>
      </c>
      <c r="J140" s="81"/>
      <c r="K140" s="85" t="str">
        <f t="shared" si="17"/>
        <v/>
      </c>
      <c r="L140" s="81"/>
      <c r="M140" s="85" t="str">
        <f t="shared" si="18"/>
        <v/>
      </c>
      <c r="N140" s="21"/>
      <c r="U140" s="109" t="str">
        <f t="shared" si="15"/>
        <v>HaulerB45</v>
      </c>
      <c r="V140" s="109" t="s">
        <v>515</v>
      </c>
      <c r="W140" s="109" t="s">
        <v>45</v>
      </c>
      <c r="X140" s="109">
        <v>45</v>
      </c>
      <c r="Y140" s="109">
        <v>69500000</v>
      </c>
    </row>
    <row r="141" spans="1:25" x14ac:dyDescent="0.25">
      <c r="A141" s="85" t="str">
        <f>IF(B141&lt;&gt;"",MAX(A$1:A140)+1,"")</f>
        <v/>
      </c>
      <c r="B141" s="81"/>
      <c r="C141" s="37" t="str">
        <f t="shared" si="16"/>
        <v/>
      </c>
      <c r="D141" s="81"/>
      <c r="E141" s="35"/>
      <c r="F141" s="82"/>
      <c r="G141" s="82"/>
      <c r="H141" s="105" t="str">
        <f t="shared" si="19"/>
        <v/>
      </c>
      <c r="I141" s="85" t="str">
        <f t="shared" si="20"/>
        <v/>
      </c>
      <c r="J141" s="81"/>
      <c r="K141" s="85" t="str">
        <f t="shared" si="17"/>
        <v/>
      </c>
      <c r="L141" s="81"/>
      <c r="M141" s="85" t="str">
        <f t="shared" si="18"/>
        <v/>
      </c>
      <c r="N141" s="21"/>
      <c r="U141" s="109" t="str">
        <f t="shared" si="15"/>
        <v>HaulerB46</v>
      </c>
      <c r="V141" s="109" t="s">
        <v>515</v>
      </c>
      <c r="W141" s="109" t="s">
        <v>45</v>
      </c>
      <c r="X141" s="109">
        <v>46</v>
      </c>
      <c r="Y141" s="109">
        <v>76000000</v>
      </c>
    </row>
    <row r="142" spans="1:25" x14ac:dyDescent="0.25">
      <c r="A142" s="85" t="str">
        <f>IF(B142&lt;&gt;"",MAX(A$1:A141)+1,"")</f>
        <v/>
      </c>
      <c r="B142" s="81"/>
      <c r="C142" s="37" t="str">
        <f t="shared" si="16"/>
        <v/>
      </c>
      <c r="D142" s="81"/>
      <c r="E142" s="35"/>
      <c r="F142" s="82"/>
      <c r="G142" s="82"/>
      <c r="H142" s="105" t="str">
        <f t="shared" si="19"/>
        <v/>
      </c>
      <c r="I142" s="85" t="str">
        <f t="shared" si="20"/>
        <v/>
      </c>
      <c r="J142" s="81"/>
      <c r="K142" s="85" t="str">
        <f t="shared" si="17"/>
        <v/>
      </c>
      <c r="L142" s="81"/>
      <c r="M142" s="85" t="str">
        <f t="shared" si="18"/>
        <v/>
      </c>
      <c r="N142" s="21"/>
      <c r="U142" s="109" t="str">
        <f t="shared" si="15"/>
        <v>HaulerB47</v>
      </c>
      <c r="V142" s="109" t="s">
        <v>515</v>
      </c>
      <c r="W142" s="109" t="s">
        <v>45</v>
      </c>
      <c r="X142" s="109">
        <v>47</v>
      </c>
      <c r="Y142" s="109">
        <v>83500000</v>
      </c>
    </row>
    <row r="143" spans="1:25" x14ac:dyDescent="0.25">
      <c r="A143" s="85" t="str">
        <f>IF(B143&lt;&gt;"",MAX(A$1:A142)+1,"")</f>
        <v/>
      </c>
      <c r="B143" s="81"/>
      <c r="C143" s="37" t="str">
        <f t="shared" si="16"/>
        <v/>
      </c>
      <c r="D143" s="81"/>
      <c r="E143" s="35"/>
      <c r="F143" s="82"/>
      <c r="G143" s="82"/>
      <c r="H143" s="105" t="str">
        <f t="shared" si="19"/>
        <v/>
      </c>
      <c r="I143" s="85" t="str">
        <f t="shared" si="20"/>
        <v/>
      </c>
      <c r="J143" s="81"/>
      <c r="K143" s="85" t="str">
        <f t="shared" si="17"/>
        <v/>
      </c>
      <c r="L143" s="81"/>
      <c r="M143" s="85" t="str">
        <f t="shared" si="18"/>
        <v/>
      </c>
      <c r="N143" s="21"/>
      <c r="U143" s="109" t="str">
        <f t="shared" si="15"/>
        <v>HaulerB48</v>
      </c>
      <c r="V143" s="109" t="s">
        <v>515</v>
      </c>
      <c r="W143" s="109" t="s">
        <v>45</v>
      </c>
      <c r="X143" s="109">
        <v>48</v>
      </c>
      <c r="Y143" s="109">
        <v>91000000</v>
      </c>
    </row>
    <row r="144" spans="1:25" x14ac:dyDescent="0.25">
      <c r="A144" s="85" t="str">
        <f>IF(B144&lt;&gt;"",MAX(A$1:A143)+1,"")</f>
        <v/>
      </c>
      <c r="B144" s="81"/>
      <c r="C144" s="37" t="str">
        <f t="shared" si="16"/>
        <v/>
      </c>
      <c r="D144" s="81"/>
      <c r="E144" s="35"/>
      <c r="F144" s="82"/>
      <c r="G144" s="82"/>
      <c r="H144" s="105" t="str">
        <f t="shared" si="19"/>
        <v/>
      </c>
      <c r="I144" s="85" t="str">
        <f t="shared" si="20"/>
        <v/>
      </c>
      <c r="J144" s="81"/>
      <c r="K144" s="85" t="str">
        <f t="shared" si="17"/>
        <v/>
      </c>
      <c r="L144" s="81"/>
      <c r="M144" s="85" t="str">
        <f t="shared" si="18"/>
        <v/>
      </c>
      <c r="N144" s="21"/>
      <c r="U144" s="109" t="str">
        <f t="shared" si="15"/>
        <v>HaulerC25</v>
      </c>
      <c r="V144" s="109" t="s">
        <v>515</v>
      </c>
      <c r="W144" s="109" t="s">
        <v>42</v>
      </c>
      <c r="X144" s="109">
        <v>25</v>
      </c>
      <c r="Y144" s="109">
        <v>4500000</v>
      </c>
    </row>
    <row r="145" spans="1:25" x14ac:dyDescent="0.25">
      <c r="A145" s="85" t="str">
        <f>IF(B145&lt;&gt;"",MAX(A$1:A144)+1,"")</f>
        <v/>
      </c>
      <c r="B145" s="81"/>
      <c r="C145" s="37" t="str">
        <f t="shared" si="16"/>
        <v/>
      </c>
      <c r="D145" s="81"/>
      <c r="E145" s="35"/>
      <c r="F145" s="82"/>
      <c r="G145" s="82"/>
      <c r="H145" s="105" t="str">
        <f t="shared" si="19"/>
        <v/>
      </c>
      <c r="I145" s="85" t="str">
        <f t="shared" si="20"/>
        <v/>
      </c>
      <c r="J145" s="81"/>
      <c r="K145" s="85" t="str">
        <f t="shared" si="17"/>
        <v/>
      </c>
      <c r="L145" s="81"/>
      <c r="M145" s="85" t="str">
        <f t="shared" si="18"/>
        <v/>
      </c>
      <c r="N145" s="21"/>
      <c r="U145" s="109" t="str">
        <f t="shared" si="15"/>
        <v>HaulerC26</v>
      </c>
      <c r="V145" s="109" t="s">
        <v>515</v>
      </c>
      <c r="W145" s="109" t="s">
        <v>42</v>
      </c>
      <c r="X145" s="109">
        <v>26</v>
      </c>
      <c r="Y145" s="109">
        <v>5300000</v>
      </c>
    </row>
    <row r="146" spans="1:25" x14ac:dyDescent="0.25">
      <c r="A146" s="85" t="str">
        <f>IF(B146&lt;&gt;"",MAX(A$1:A145)+1,"")</f>
        <v/>
      </c>
      <c r="B146" s="81"/>
      <c r="C146" s="37" t="str">
        <f t="shared" si="16"/>
        <v/>
      </c>
      <c r="D146" s="81"/>
      <c r="E146" s="35"/>
      <c r="F146" s="82"/>
      <c r="G146" s="82"/>
      <c r="H146" s="105" t="str">
        <f t="shared" si="19"/>
        <v/>
      </c>
      <c r="I146" s="85" t="str">
        <f t="shared" si="20"/>
        <v/>
      </c>
      <c r="J146" s="81"/>
      <c r="K146" s="85" t="str">
        <f t="shared" si="17"/>
        <v/>
      </c>
      <c r="L146" s="81"/>
      <c r="M146" s="85" t="str">
        <f t="shared" si="18"/>
        <v/>
      </c>
      <c r="N146" s="21"/>
      <c r="U146" s="109" t="str">
        <f t="shared" si="15"/>
        <v>HaulerC27</v>
      </c>
      <c r="V146" s="109" t="s">
        <v>515</v>
      </c>
      <c r="W146" s="109" t="s">
        <v>42</v>
      </c>
      <c r="X146" s="109">
        <v>27</v>
      </c>
      <c r="Y146" s="109">
        <v>6200000</v>
      </c>
    </row>
    <row r="147" spans="1:25" x14ac:dyDescent="0.25">
      <c r="A147" s="85" t="str">
        <f>IF(B147&lt;&gt;"",MAX(A$1:A146)+1,"")</f>
        <v/>
      </c>
      <c r="B147" s="81"/>
      <c r="C147" s="37" t="str">
        <f t="shared" si="16"/>
        <v/>
      </c>
      <c r="D147" s="81"/>
      <c r="E147" s="35"/>
      <c r="F147" s="82"/>
      <c r="G147" s="82"/>
      <c r="H147" s="105" t="str">
        <f t="shared" si="19"/>
        <v/>
      </c>
      <c r="I147" s="85" t="str">
        <f t="shared" si="20"/>
        <v/>
      </c>
      <c r="J147" s="81"/>
      <c r="K147" s="85" t="str">
        <f t="shared" si="17"/>
        <v/>
      </c>
      <c r="L147" s="81"/>
      <c r="M147" s="85" t="str">
        <f t="shared" si="18"/>
        <v/>
      </c>
      <c r="N147" s="21"/>
      <c r="U147" s="109" t="str">
        <f t="shared" si="15"/>
        <v>HaulerC28</v>
      </c>
      <c r="V147" s="109" t="s">
        <v>515</v>
      </c>
      <c r="W147" s="109" t="s">
        <v>42</v>
      </c>
      <c r="X147" s="109">
        <v>28</v>
      </c>
      <c r="Y147" s="109">
        <v>7250000</v>
      </c>
    </row>
    <row r="148" spans="1:25" x14ac:dyDescent="0.25">
      <c r="A148" s="85" t="str">
        <f>IF(B148&lt;&gt;"",MAX(A$1:A147)+1,"")</f>
        <v/>
      </c>
      <c r="B148" s="81"/>
      <c r="C148" s="37" t="str">
        <f t="shared" si="16"/>
        <v/>
      </c>
      <c r="D148" s="81"/>
      <c r="E148" s="35"/>
      <c r="F148" s="82"/>
      <c r="G148" s="82"/>
      <c r="H148" s="105" t="str">
        <f t="shared" si="19"/>
        <v/>
      </c>
      <c r="I148" s="85" t="str">
        <f t="shared" si="20"/>
        <v/>
      </c>
      <c r="J148" s="81"/>
      <c r="K148" s="85" t="str">
        <f t="shared" si="17"/>
        <v/>
      </c>
      <c r="L148" s="81"/>
      <c r="M148" s="85" t="str">
        <f t="shared" si="18"/>
        <v/>
      </c>
      <c r="N148" s="21"/>
      <c r="U148" s="109" t="str">
        <f t="shared" si="15"/>
        <v>HaulerC29</v>
      </c>
      <c r="V148" s="109" t="s">
        <v>515</v>
      </c>
      <c r="W148" s="109" t="s">
        <v>42</v>
      </c>
      <c r="X148" s="109">
        <v>29</v>
      </c>
      <c r="Y148" s="109">
        <v>8400000</v>
      </c>
    </row>
    <row r="149" spans="1:25" x14ac:dyDescent="0.25">
      <c r="A149" s="85" t="str">
        <f>IF(B149&lt;&gt;"",MAX(A$1:A148)+1,"")</f>
        <v/>
      </c>
      <c r="B149" s="81"/>
      <c r="C149" s="37" t="str">
        <f t="shared" si="16"/>
        <v/>
      </c>
      <c r="D149" s="81"/>
      <c r="E149" s="35"/>
      <c r="F149" s="82"/>
      <c r="G149" s="82"/>
      <c r="H149" s="105" t="str">
        <f t="shared" si="19"/>
        <v/>
      </c>
      <c r="I149" s="85" t="str">
        <f t="shared" si="20"/>
        <v/>
      </c>
      <c r="J149" s="81"/>
      <c r="K149" s="85" t="str">
        <f t="shared" si="17"/>
        <v/>
      </c>
      <c r="L149" s="81"/>
      <c r="M149" s="85" t="str">
        <f t="shared" si="18"/>
        <v/>
      </c>
      <c r="N149" s="21"/>
      <c r="U149" s="109" t="str">
        <f t="shared" si="15"/>
        <v>HaulerC32</v>
      </c>
      <c r="V149" s="109" t="s">
        <v>515</v>
      </c>
      <c r="W149" s="109" t="s">
        <v>42</v>
      </c>
      <c r="X149" s="109">
        <v>32</v>
      </c>
      <c r="Y149" s="109">
        <v>12700000</v>
      </c>
    </row>
    <row r="150" spans="1:25" x14ac:dyDescent="0.25">
      <c r="A150" s="85" t="str">
        <f>IF(B150&lt;&gt;"",MAX(A$1:A149)+1,"")</f>
        <v/>
      </c>
      <c r="B150" s="81"/>
      <c r="C150" s="37" t="str">
        <f t="shared" si="16"/>
        <v/>
      </c>
      <c r="D150" s="81"/>
      <c r="E150" s="35"/>
      <c r="F150" s="82"/>
      <c r="G150" s="82"/>
      <c r="H150" s="105" t="str">
        <f t="shared" si="19"/>
        <v/>
      </c>
      <c r="I150" s="85" t="str">
        <f t="shared" si="20"/>
        <v/>
      </c>
      <c r="J150" s="81"/>
      <c r="K150" s="85" t="str">
        <f t="shared" si="17"/>
        <v/>
      </c>
      <c r="L150" s="81"/>
      <c r="M150" s="85" t="str">
        <f t="shared" si="18"/>
        <v/>
      </c>
      <c r="N150" s="21"/>
      <c r="U150" s="109" t="str">
        <f t="shared" si="15"/>
        <v>HaulerC33</v>
      </c>
      <c r="V150" s="109" t="s">
        <v>515</v>
      </c>
      <c r="W150" s="109" t="s">
        <v>42</v>
      </c>
      <c r="X150" s="109">
        <v>33</v>
      </c>
      <c r="Y150" s="109">
        <v>14450000</v>
      </c>
    </row>
    <row r="151" spans="1:25" x14ac:dyDescent="0.25">
      <c r="A151" s="85" t="str">
        <f>IF(B151&lt;&gt;"",MAX(A$1:A150)+1,"")</f>
        <v/>
      </c>
      <c r="B151" s="81"/>
      <c r="C151" s="37" t="str">
        <f t="shared" si="16"/>
        <v/>
      </c>
      <c r="D151" s="81"/>
      <c r="E151" s="35"/>
      <c r="F151" s="82"/>
      <c r="G151" s="82"/>
      <c r="H151" s="105" t="str">
        <f t="shared" si="19"/>
        <v/>
      </c>
      <c r="I151" s="85" t="str">
        <f t="shared" si="20"/>
        <v/>
      </c>
      <c r="J151" s="81"/>
      <c r="K151" s="85" t="str">
        <f t="shared" si="17"/>
        <v/>
      </c>
      <c r="L151" s="81"/>
      <c r="M151" s="85" t="str">
        <f t="shared" si="18"/>
        <v/>
      </c>
      <c r="N151" s="21"/>
      <c r="U151" s="109" t="str">
        <f t="shared" si="15"/>
        <v>HaulerC34</v>
      </c>
      <c r="V151" s="109" t="s">
        <v>515</v>
      </c>
      <c r="W151" s="109" t="s">
        <v>42</v>
      </c>
      <c r="X151" s="109">
        <v>34</v>
      </c>
      <c r="Y151" s="109">
        <v>16400000</v>
      </c>
    </row>
    <row r="152" spans="1:25" x14ac:dyDescent="0.25">
      <c r="A152" s="85" t="str">
        <f>IF(B152&lt;&gt;"",MAX(A$1:A151)+1,"")</f>
        <v/>
      </c>
      <c r="B152" s="81"/>
      <c r="C152" s="37" t="str">
        <f t="shared" si="16"/>
        <v/>
      </c>
      <c r="D152" s="81"/>
      <c r="E152" s="35"/>
      <c r="F152" s="82"/>
      <c r="G152" s="82"/>
      <c r="H152" s="105" t="str">
        <f t="shared" si="19"/>
        <v/>
      </c>
      <c r="I152" s="85" t="str">
        <f t="shared" si="20"/>
        <v/>
      </c>
      <c r="J152" s="81"/>
      <c r="K152" s="85" t="str">
        <f t="shared" si="17"/>
        <v/>
      </c>
      <c r="L152" s="81"/>
      <c r="M152" s="85" t="str">
        <f t="shared" si="18"/>
        <v/>
      </c>
      <c r="N152" s="21"/>
      <c r="U152" s="109" t="str">
        <f t="shared" si="15"/>
        <v>HaulerC35</v>
      </c>
      <c r="V152" s="109" t="s">
        <v>515</v>
      </c>
      <c r="W152" s="109" t="s">
        <v>42</v>
      </c>
      <c r="X152" s="109">
        <v>35</v>
      </c>
      <c r="Y152" s="109">
        <v>18550000</v>
      </c>
    </row>
    <row r="153" spans="1:25" x14ac:dyDescent="0.25">
      <c r="A153" s="85" t="str">
        <f>IF(B153&lt;&gt;"",MAX(A$1:A152)+1,"")</f>
        <v/>
      </c>
      <c r="B153" s="81"/>
      <c r="C153" s="37" t="str">
        <f t="shared" si="16"/>
        <v/>
      </c>
      <c r="D153" s="81"/>
      <c r="E153" s="35"/>
      <c r="F153" s="82"/>
      <c r="G153" s="82"/>
      <c r="H153" s="105" t="str">
        <f t="shared" si="19"/>
        <v/>
      </c>
      <c r="I153" s="85" t="str">
        <f t="shared" si="20"/>
        <v/>
      </c>
      <c r="J153" s="81"/>
      <c r="K153" s="85" t="str">
        <f t="shared" si="17"/>
        <v/>
      </c>
      <c r="L153" s="81"/>
      <c r="M153" s="85" t="str">
        <f t="shared" si="18"/>
        <v/>
      </c>
      <c r="N153" s="21"/>
      <c r="U153" s="109" t="str">
        <f t="shared" si="15"/>
        <v>HaulerC36</v>
      </c>
      <c r="V153" s="109" t="s">
        <v>515</v>
      </c>
      <c r="W153" s="109" t="s">
        <v>42</v>
      </c>
      <c r="X153" s="109">
        <v>36</v>
      </c>
      <c r="Y153" s="109">
        <v>20850000</v>
      </c>
    </row>
    <row r="154" spans="1:25" x14ac:dyDescent="0.25">
      <c r="A154" s="85" t="str">
        <f>IF(B154&lt;&gt;"",MAX(A$1:A153)+1,"")</f>
        <v/>
      </c>
      <c r="B154" s="81"/>
      <c r="C154" s="37" t="str">
        <f t="shared" si="16"/>
        <v/>
      </c>
      <c r="D154" s="81"/>
      <c r="E154" s="35"/>
      <c r="F154" s="82"/>
      <c r="G154" s="82"/>
      <c r="H154" s="105" t="str">
        <f t="shared" si="19"/>
        <v/>
      </c>
      <c r="I154" s="85" t="str">
        <f t="shared" si="20"/>
        <v/>
      </c>
      <c r="J154" s="81"/>
      <c r="K154" s="85" t="str">
        <f t="shared" si="17"/>
        <v/>
      </c>
      <c r="L154" s="81"/>
      <c r="M154" s="85" t="str">
        <f t="shared" si="18"/>
        <v/>
      </c>
      <c r="N154" s="21"/>
      <c r="U154" s="109" t="str">
        <f t="shared" si="15"/>
        <v>HaulerC40</v>
      </c>
      <c r="V154" s="109" t="s">
        <v>515</v>
      </c>
      <c r="W154" s="109" t="s">
        <v>42</v>
      </c>
      <c r="X154" s="109">
        <v>40</v>
      </c>
      <c r="Y154" s="109">
        <v>32500000</v>
      </c>
    </row>
    <row r="155" spans="1:25" x14ac:dyDescent="0.25">
      <c r="A155" s="85" t="str">
        <f>IF(B155&lt;&gt;"",MAX(A$1:A154)+1,"")</f>
        <v/>
      </c>
      <c r="B155" s="81"/>
      <c r="C155" s="37" t="str">
        <f t="shared" si="16"/>
        <v/>
      </c>
      <c r="D155" s="81"/>
      <c r="E155" s="35"/>
      <c r="F155" s="82"/>
      <c r="G155" s="82"/>
      <c r="H155" s="105" t="str">
        <f t="shared" si="19"/>
        <v/>
      </c>
      <c r="I155" s="85" t="str">
        <f t="shared" si="20"/>
        <v/>
      </c>
      <c r="J155" s="81"/>
      <c r="K155" s="85" t="str">
        <f t="shared" si="17"/>
        <v/>
      </c>
      <c r="L155" s="81"/>
      <c r="M155" s="85" t="str">
        <f t="shared" si="18"/>
        <v/>
      </c>
      <c r="N155" s="21"/>
      <c r="U155" s="109" t="str">
        <f t="shared" si="15"/>
        <v>HaulerC41</v>
      </c>
      <c r="V155" s="109" t="s">
        <v>515</v>
      </c>
      <c r="W155" s="109" t="s">
        <v>42</v>
      </c>
      <c r="X155" s="109">
        <v>41</v>
      </c>
      <c r="Y155" s="109">
        <v>36000000</v>
      </c>
    </row>
    <row r="156" spans="1:25" x14ac:dyDescent="0.25">
      <c r="A156" s="85" t="str">
        <f>IF(B156&lt;&gt;"",MAX(A$1:A155)+1,"")</f>
        <v/>
      </c>
      <c r="B156" s="81"/>
      <c r="C156" s="37" t="str">
        <f t="shared" si="16"/>
        <v/>
      </c>
      <c r="D156" s="81"/>
      <c r="E156" s="35"/>
      <c r="F156" s="82"/>
      <c r="G156" s="82"/>
      <c r="H156" s="105" t="str">
        <f t="shared" si="19"/>
        <v/>
      </c>
      <c r="I156" s="85" t="str">
        <f t="shared" si="20"/>
        <v/>
      </c>
      <c r="J156" s="81"/>
      <c r="K156" s="85" t="str">
        <f t="shared" si="17"/>
        <v/>
      </c>
      <c r="L156" s="81"/>
      <c r="M156" s="85" t="str">
        <f t="shared" si="18"/>
        <v/>
      </c>
      <c r="N156" s="21"/>
      <c r="U156" s="109" t="str">
        <f t="shared" si="15"/>
        <v>HaulerC42</v>
      </c>
      <c r="V156" s="109" t="s">
        <v>515</v>
      </c>
      <c r="W156" s="109" t="s">
        <v>42</v>
      </c>
      <c r="X156" s="109">
        <v>42</v>
      </c>
      <c r="Y156" s="109">
        <v>40000000</v>
      </c>
    </row>
    <row r="157" spans="1:25" x14ac:dyDescent="0.25">
      <c r="A157" s="85" t="str">
        <f>IF(B157&lt;&gt;"",MAX(A$1:A156)+1,"")</f>
        <v/>
      </c>
      <c r="B157" s="81"/>
      <c r="C157" s="37" t="str">
        <f t="shared" si="16"/>
        <v/>
      </c>
      <c r="D157" s="81"/>
      <c r="E157" s="35"/>
      <c r="F157" s="82"/>
      <c r="G157" s="82"/>
      <c r="H157" s="105" t="str">
        <f t="shared" si="19"/>
        <v/>
      </c>
      <c r="I157" s="85" t="str">
        <f t="shared" si="20"/>
        <v/>
      </c>
      <c r="J157" s="81"/>
      <c r="K157" s="85" t="str">
        <f t="shared" si="17"/>
        <v/>
      </c>
      <c r="L157" s="81"/>
      <c r="M157" s="85" t="str">
        <f t="shared" si="18"/>
        <v/>
      </c>
      <c r="N157" s="21"/>
      <c r="U157" s="109" t="str">
        <f t="shared" si="15"/>
        <v>HaulerC43</v>
      </c>
      <c r="V157" s="109" t="s">
        <v>515</v>
      </c>
      <c r="W157" s="109" t="s">
        <v>42</v>
      </c>
      <c r="X157" s="109">
        <v>43</v>
      </c>
      <c r="Y157" s="109">
        <v>44000000</v>
      </c>
    </row>
    <row r="158" spans="1:25" x14ac:dyDescent="0.25">
      <c r="A158" s="85" t="str">
        <f>IF(B158&lt;&gt;"",MAX(A$1:A157)+1,"")</f>
        <v/>
      </c>
      <c r="B158" s="81"/>
      <c r="C158" s="37" t="str">
        <f t="shared" si="16"/>
        <v/>
      </c>
      <c r="D158" s="81"/>
      <c r="E158" s="35"/>
      <c r="F158" s="82"/>
      <c r="G158" s="82"/>
      <c r="H158" s="105" t="str">
        <f t="shared" si="19"/>
        <v/>
      </c>
      <c r="I158" s="85" t="str">
        <f t="shared" si="20"/>
        <v/>
      </c>
      <c r="J158" s="81"/>
      <c r="K158" s="85" t="str">
        <f t="shared" si="17"/>
        <v/>
      </c>
      <c r="L158" s="81"/>
      <c r="M158" s="85" t="str">
        <f t="shared" si="18"/>
        <v/>
      </c>
      <c r="N158" s="21"/>
      <c r="U158" s="109" t="str">
        <f t="shared" si="15"/>
        <v>HaulerC44</v>
      </c>
      <c r="V158" s="109" t="s">
        <v>515</v>
      </c>
      <c r="W158" s="109" t="s">
        <v>42</v>
      </c>
      <c r="X158" s="109">
        <v>44</v>
      </c>
      <c r="Y158" s="109">
        <v>48500000</v>
      </c>
    </row>
    <row r="159" spans="1:25" x14ac:dyDescent="0.25">
      <c r="A159" s="85" t="str">
        <f>IF(B159&lt;&gt;"",MAX(A$1:A158)+1,"")</f>
        <v/>
      </c>
      <c r="B159" s="81"/>
      <c r="C159" s="37" t="str">
        <f t="shared" si="16"/>
        <v/>
      </c>
      <c r="D159" s="81"/>
      <c r="E159" s="35"/>
      <c r="F159" s="82"/>
      <c r="G159" s="82"/>
      <c r="H159" s="105" t="str">
        <f t="shared" si="19"/>
        <v/>
      </c>
      <c r="I159" s="85" t="str">
        <f t="shared" si="20"/>
        <v/>
      </c>
      <c r="J159" s="81"/>
      <c r="K159" s="85" t="str">
        <f t="shared" si="17"/>
        <v/>
      </c>
      <c r="L159" s="81"/>
      <c r="M159" s="85" t="str">
        <f t="shared" si="18"/>
        <v/>
      </c>
      <c r="N159" s="21"/>
      <c r="U159" s="109" t="str">
        <f t="shared" si="15"/>
        <v>HaulerC45</v>
      </c>
      <c r="V159" s="109" t="s">
        <v>515</v>
      </c>
      <c r="W159" s="109" t="s">
        <v>42</v>
      </c>
      <c r="X159" s="109">
        <v>45</v>
      </c>
      <c r="Y159" s="109">
        <v>53500000</v>
      </c>
    </row>
    <row r="160" spans="1:25" x14ac:dyDescent="0.25">
      <c r="A160" s="85" t="str">
        <f>IF(B160&lt;&gt;"",MAX(A$1:A159)+1,"")</f>
        <v/>
      </c>
      <c r="B160" s="81"/>
      <c r="C160" s="37" t="str">
        <f t="shared" si="16"/>
        <v/>
      </c>
      <c r="D160" s="81"/>
      <c r="E160" s="35"/>
      <c r="F160" s="82"/>
      <c r="G160" s="82"/>
      <c r="H160" s="105" t="str">
        <f t="shared" si="19"/>
        <v/>
      </c>
      <c r="I160" s="85" t="str">
        <f t="shared" si="20"/>
        <v/>
      </c>
      <c r="J160" s="81"/>
      <c r="K160" s="85" t="str">
        <f t="shared" si="17"/>
        <v/>
      </c>
      <c r="L160" s="81"/>
      <c r="M160" s="85" t="str">
        <f t="shared" si="18"/>
        <v/>
      </c>
      <c r="N160" s="21"/>
    </row>
    <row r="161" spans="1:14" x14ac:dyDescent="0.25">
      <c r="A161" s="85" t="str">
        <f>IF(B161&lt;&gt;"",MAX(A$1:A160)+1,"")</f>
        <v/>
      </c>
      <c r="B161" s="81"/>
      <c r="C161" s="37" t="str">
        <f t="shared" si="16"/>
        <v/>
      </c>
      <c r="D161" s="81"/>
      <c r="E161" s="35"/>
      <c r="F161" s="82"/>
      <c r="G161" s="82"/>
      <c r="H161" s="105" t="str">
        <f t="shared" si="19"/>
        <v/>
      </c>
      <c r="I161" s="85" t="str">
        <f t="shared" si="20"/>
        <v/>
      </c>
      <c r="J161" s="81"/>
      <c r="K161" s="85" t="str">
        <f t="shared" si="17"/>
        <v/>
      </c>
      <c r="L161" s="81"/>
      <c r="M161" s="85" t="str">
        <f t="shared" si="18"/>
        <v/>
      </c>
      <c r="N161" s="21"/>
    </row>
    <row r="162" spans="1:14" x14ac:dyDescent="0.25">
      <c r="A162" s="85" t="str">
        <f>IF(B162&lt;&gt;"",MAX(A$1:A161)+1,"")</f>
        <v/>
      </c>
      <c r="B162" s="81"/>
      <c r="C162" s="37" t="str">
        <f t="shared" si="16"/>
        <v/>
      </c>
      <c r="D162" s="81"/>
      <c r="E162" s="35"/>
      <c r="F162" s="82"/>
      <c r="G162" s="82"/>
      <c r="H162" s="105" t="str">
        <f t="shared" si="19"/>
        <v/>
      </c>
      <c r="I162" s="85" t="str">
        <f t="shared" si="20"/>
        <v/>
      </c>
      <c r="J162" s="81"/>
      <c r="K162" s="85" t="str">
        <f t="shared" si="17"/>
        <v/>
      </c>
      <c r="L162" s="81"/>
      <c r="M162" s="85" t="str">
        <f t="shared" si="18"/>
        <v/>
      </c>
      <c r="N162" s="21"/>
    </row>
    <row r="163" spans="1:14" x14ac:dyDescent="0.25">
      <c r="A163" s="85" t="str">
        <f>IF(B163&lt;&gt;"",MAX(A$1:A162)+1,"")</f>
        <v/>
      </c>
      <c r="B163" s="81"/>
      <c r="C163" s="37" t="str">
        <f t="shared" si="16"/>
        <v/>
      </c>
      <c r="D163" s="81"/>
      <c r="E163" s="35"/>
      <c r="F163" s="82"/>
      <c r="G163" s="82"/>
      <c r="H163" s="105" t="str">
        <f t="shared" si="19"/>
        <v/>
      </c>
      <c r="I163" s="85" t="str">
        <f t="shared" si="20"/>
        <v/>
      </c>
      <c r="J163" s="81"/>
      <c r="K163" s="85" t="str">
        <f t="shared" si="17"/>
        <v/>
      </c>
      <c r="L163" s="81"/>
      <c r="M163" s="85" t="str">
        <f t="shared" si="18"/>
        <v/>
      </c>
      <c r="N163" s="21"/>
    </row>
    <row r="164" spans="1:14" x14ac:dyDescent="0.25">
      <c r="A164" s="85" t="str">
        <f>IF(B164&lt;&gt;"",MAX(A$1:A163)+1,"")</f>
        <v/>
      </c>
      <c r="B164" s="81"/>
      <c r="C164" s="37" t="str">
        <f t="shared" si="16"/>
        <v/>
      </c>
      <c r="D164" s="81"/>
      <c r="E164" s="35"/>
      <c r="F164" s="82"/>
      <c r="G164" s="82"/>
      <c r="H164" s="105" t="str">
        <f t="shared" si="19"/>
        <v/>
      </c>
      <c r="I164" s="85" t="str">
        <f t="shared" si="20"/>
        <v/>
      </c>
      <c r="J164" s="81"/>
      <c r="K164" s="85" t="str">
        <f t="shared" si="17"/>
        <v/>
      </c>
      <c r="L164" s="81"/>
      <c r="M164" s="85" t="str">
        <f t="shared" si="18"/>
        <v/>
      </c>
      <c r="N164" s="21"/>
    </row>
    <row r="165" spans="1:14" x14ac:dyDescent="0.25">
      <c r="A165" s="85" t="str">
        <f>IF(B165&lt;&gt;"",MAX(A$1:A164)+1,"")</f>
        <v/>
      </c>
      <c r="B165" s="81"/>
      <c r="C165" s="37" t="str">
        <f t="shared" si="16"/>
        <v/>
      </c>
      <c r="D165" s="81"/>
      <c r="E165" s="35"/>
      <c r="F165" s="82"/>
      <c r="G165" s="82"/>
      <c r="H165" s="105" t="str">
        <f t="shared" si="19"/>
        <v/>
      </c>
      <c r="I165" s="85" t="str">
        <f t="shared" si="20"/>
        <v/>
      </c>
      <c r="J165" s="81"/>
      <c r="K165" s="85" t="str">
        <f t="shared" si="17"/>
        <v/>
      </c>
      <c r="L165" s="81"/>
      <c r="M165" s="85" t="str">
        <f t="shared" si="18"/>
        <v/>
      </c>
      <c r="N165" s="21"/>
    </row>
    <row r="166" spans="1:14" x14ac:dyDescent="0.25">
      <c r="A166" s="85" t="str">
        <f>IF(B166&lt;&gt;"",MAX(A$1:A165)+1,"")</f>
        <v/>
      </c>
      <c r="B166" s="81"/>
      <c r="C166" s="37" t="str">
        <f t="shared" si="16"/>
        <v/>
      </c>
      <c r="D166" s="81"/>
      <c r="E166" s="35"/>
      <c r="F166" s="82"/>
      <c r="G166" s="82"/>
      <c r="H166" s="105" t="str">
        <f t="shared" si="19"/>
        <v/>
      </c>
      <c r="I166" s="85" t="str">
        <f t="shared" si="20"/>
        <v/>
      </c>
      <c r="J166" s="81"/>
      <c r="K166" s="85" t="str">
        <f t="shared" si="17"/>
        <v/>
      </c>
      <c r="L166" s="81"/>
      <c r="M166" s="85" t="str">
        <f t="shared" si="18"/>
        <v/>
      </c>
      <c r="N166" s="21"/>
    </row>
    <row r="167" spans="1:14" x14ac:dyDescent="0.25">
      <c r="A167" s="85" t="str">
        <f>IF(B167&lt;&gt;"",MAX(A$1:A166)+1,"")</f>
        <v/>
      </c>
      <c r="B167" s="81"/>
      <c r="C167" s="37" t="str">
        <f t="shared" si="16"/>
        <v/>
      </c>
      <c r="D167" s="81"/>
      <c r="E167" s="35"/>
      <c r="F167" s="82"/>
      <c r="G167" s="82"/>
      <c r="H167" s="105" t="str">
        <f t="shared" si="19"/>
        <v/>
      </c>
      <c r="I167" s="85" t="str">
        <f t="shared" si="20"/>
        <v/>
      </c>
      <c r="J167" s="81"/>
      <c r="K167" s="85" t="str">
        <f t="shared" si="17"/>
        <v/>
      </c>
      <c r="L167" s="81"/>
      <c r="M167" s="85" t="str">
        <f t="shared" si="18"/>
        <v/>
      </c>
      <c r="N167" s="21"/>
    </row>
    <row r="168" spans="1:14" x14ac:dyDescent="0.25">
      <c r="A168" s="85" t="str">
        <f>IF(B168&lt;&gt;"",MAX(A$1:A167)+1,"")</f>
        <v/>
      </c>
      <c r="B168" s="81"/>
      <c r="C168" s="37" t="str">
        <f t="shared" si="16"/>
        <v/>
      </c>
      <c r="D168" s="81"/>
      <c r="E168" s="35"/>
      <c r="F168" s="82"/>
      <c r="G168" s="82"/>
      <c r="H168" s="105" t="str">
        <f t="shared" si="19"/>
        <v/>
      </c>
      <c r="I168" s="85" t="str">
        <f t="shared" si="20"/>
        <v/>
      </c>
      <c r="J168" s="81"/>
      <c r="K168" s="85" t="str">
        <f t="shared" si="17"/>
        <v/>
      </c>
      <c r="L168" s="81"/>
      <c r="M168" s="85" t="str">
        <f t="shared" si="18"/>
        <v/>
      </c>
      <c r="N168" s="21"/>
    </row>
    <row r="169" spans="1:14" x14ac:dyDescent="0.25">
      <c r="A169" s="85" t="str">
        <f>IF(B169&lt;&gt;"",MAX(A$1:A168)+1,"")</f>
        <v/>
      </c>
      <c r="B169" s="81"/>
      <c r="C169" s="37" t="str">
        <f t="shared" si="16"/>
        <v/>
      </c>
      <c r="D169" s="81"/>
      <c r="E169" s="35"/>
      <c r="F169" s="82"/>
      <c r="G169" s="82"/>
      <c r="H169" s="105" t="str">
        <f t="shared" si="19"/>
        <v/>
      </c>
      <c r="I169" s="85" t="str">
        <f t="shared" si="20"/>
        <v/>
      </c>
      <c r="J169" s="81"/>
      <c r="K169" s="85" t="str">
        <f t="shared" si="17"/>
        <v/>
      </c>
      <c r="L169" s="81"/>
      <c r="M169" s="85" t="str">
        <f t="shared" si="18"/>
        <v/>
      </c>
      <c r="N169" s="21"/>
    </row>
    <row r="170" spans="1:14" x14ac:dyDescent="0.25">
      <c r="A170" s="85" t="str">
        <f>IF(B170&lt;&gt;"",MAX(A$1:A169)+1,"")</f>
        <v/>
      </c>
      <c r="B170" s="81"/>
      <c r="C170" s="37" t="str">
        <f t="shared" si="16"/>
        <v/>
      </c>
      <c r="D170" s="81"/>
      <c r="E170" s="35"/>
      <c r="F170" s="82"/>
      <c r="G170" s="82"/>
      <c r="H170" s="105" t="str">
        <f t="shared" si="19"/>
        <v/>
      </c>
      <c r="I170" s="85" t="str">
        <f t="shared" si="20"/>
        <v/>
      </c>
      <c r="J170" s="81"/>
      <c r="K170" s="85" t="str">
        <f t="shared" si="17"/>
        <v/>
      </c>
      <c r="L170" s="81"/>
      <c r="M170" s="85" t="str">
        <f t="shared" si="18"/>
        <v/>
      </c>
      <c r="N170" s="21"/>
    </row>
    <row r="171" spans="1:14" x14ac:dyDescent="0.25">
      <c r="A171" s="85" t="str">
        <f>IF(B171&lt;&gt;"",MAX(A$1:A170)+1,"")</f>
        <v/>
      </c>
      <c r="B171" s="81"/>
      <c r="C171" s="37" t="str">
        <f t="shared" si="16"/>
        <v/>
      </c>
      <c r="D171" s="81"/>
      <c r="E171" s="35"/>
      <c r="F171" s="82"/>
      <c r="G171" s="82"/>
      <c r="H171" s="105" t="str">
        <f t="shared" si="19"/>
        <v/>
      </c>
      <c r="I171" s="85" t="str">
        <f t="shared" si="20"/>
        <v/>
      </c>
      <c r="J171" s="81"/>
      <c r="K171" s="85" t="str">
        <f t="shared" si="17"/>
        <v/>
      </c>
      <c r="L171" s="81"/>
      <c r="M171" s="85" t="str">
        <f t="shared" si="18"/>
        <v/>
      </c>
      <c r="N171" s="21"/>
    </row>
    <row r="172" spans="1:14" x14ac:dyDescent="0.25">
      <c r="A172" s="85" t="str">
        <f>IF(B172&lt;&gt;"",MAX(A$1:A171)+1,"")</f>
        <v/>
      </c>
      <c r="B172" s="81"/>
      <c r="C172" s="37" t="str">
        <f t="shared" si="16"/>
        <v/>
      </c>
      <c r="D172" s="81"/>
      <c r="E172" s="35"/>
      <c r="F172" s="82"/>
      <c r="G172" s="82"/>
      <c r="H172" s="105" t="str">
        <f t="shared" si="19"/>
        <v/>
      </c>
      <c r="I172" s="85" t="str">
        <f t="shared" si="20"/>
        <v/>
      </c>
      <c r="J172" s="81"/>
      <c r="K172" s="85" t="str">
        <f t="shared" si="17"/>
        <v/>
      </c>
      <c r="L172" s="81"/>
      <c r="M172" s="85" t="str">
        <f t="shared" si="18"/>
        <v/>
      </c>
      <c r="N172" s="21"/>
    </row>
    <row r="173" spans="1:14" x14ac:dyDescent="0.25">
      <c r="A173" s="85" t="str">
        <f>IF(B173&lt;&gt;"",MAX(A$1:A172)+1,"")</f>
        <v/>
      </c>
      <c r="B173" s="81"/>
      <c r="C173" s="37" t="str">
        <f t="shared" si="16"/>
        <v/>
      </c>
      <c r="D173" s="81"/>
      <c r="E173" s="35"/>
      <c r="F173" s="82"/>
      <c r="G173" s="82"/>
      <c r="H173" s="105" t="str">
        <f t="shared" si="19"/>
        <v/>
      </c>
      <c r="I173" s="85" t="str">
        <f t="shared" si="20"/>
        <v/>
      </c>
      <c r="J173" s="81"/>
      <c r="K173" s="85" t="str">
        <f t="shared" si="17"/>
        <v/>
      </c>
      <c r="L173" s="81"/>
      <c r="M173" s="85" t="str">
        <f t="shared" si="18"/>
        <v/>
      </c>
      <c r="N173" s="21"/>
    </row>
    <row r="174" spans="1:14" x14ac:dyDescent="0.25">
      <c r="A174" s="85" t="str">
        <f>IF(B174&lt;&gt;"",MAX(A$1:A173)+1,"")</f>
        <v/>
      </c>
      <c r="B174" s="81"/>
      <c r="C174" s="37" t="str">
        <f t="shared" si="16"/>
        <v/>
      </c>
      <c r="D174" s="81"/>
      <c r="E174" s="35"/>
      <c r="F174" s="82"/>
      <c r="G174" s="82"/>
      <c r="H174" s="105" t="str">
        <f t="shared" si="19"/>
        <v/>
      </c>
      <c r="I174" s="85" t="str">
        <f t="shared" si="20"/>
        <v/>
      </c>
      <c r="J174" s="81"/>
      <c r="K174" s="85" t="str">
        <f t="shared" si="17"/>
        <v/>
      </c>
      <c r="L174" s="81"/>
      <c r="M174" s="85" t="str">
        <f t="shared" si="18"/>
        <v/>
      </c>
      <c r="N174" s="21"/>
    </row>
    <row r="175" spans="1:14" x14ac:dyDescent="0.25">
      <c r="A175" s="85" t="str">
        <f>IF(B175&lt;&gt;"",MAX(A$1:A174)+1,"")</f>
        <v/>
      </c>
      <c r="B175" s="81"/>
      <c r="C175" s="37" t="str">
        <f t="shared" si="16"/>
        <v/>
      </c>
      <c r="D175" s="81"/>
      <c r="E175" s="35"/>
      <c r="F175" s="82"/>
      <c r="G175" s="82"/>
      <c r="H175" s="105" t="str">
        <f t="shared" si="19"/>
        <v/>
      </c>
      <c r="I175" s="85" t="str">
        <f t="shared" si="20"/>
        <v/>
      </c>
      <c r="J175" s="81"/>
      <c r="K175" s="85" t="str">
        <f t="shared" si="17"/>
        <v/>
      </c>
      <c r="L175" s="81"/>
      <c r="M175" s="85" t="str">
        <f t="shared" si="18"/>
        <v/>
      </c>
      <c r="N175" s="21"/>
    </row>
    <row r="176" spans="1:14" x14ac:dyDescent="0.25">
      <c r="A176" s="85" t="str">
        <f>IF(B176&lt;&gt;"",MAX(A$1:A175)+1,"")</f>
        <v/>
      </c>
      <c r="B176" s="81"/>
      <c r="C176" s="37" t="str">
        <f t="shared" si="16"/>
        <v/>
      </c>
      <c r="D176" s="81"/>
      <c r="E176" s="35"/>
      <c r="F176" s="82"/>
      <c r="G176" s="82"/>
      <c r="H176" s="105" t="str">
        <f t="shared" si="19"/>
        <v/>
      </c>
      <c r="I176" s="85" t="str">
        <f t="shared" si="20"/>
        <v/>
      </c>
      <c r="J176" s="81"/>
      <c r="K176" s="85" t="str">
        <f t="shared" si="17"/>
        <v/>
      </c>
      <c r="L176" s="81"/>
      <c r="M176" s="85" t="str">
        <f t="shared" si="18"/>
        <v/>
      </c>
      <c r="N176" s="21"/>
    </row>
    <row r="177" spans="1:14" x14ac:dyDescent="0.25">
      <c r="A177" s="85" t="str">
        <f>IF(B177&lt;&gt;"",MAX(A$1:A176)+1,"")</f>
        <v/>
      </c>
      <c r="B177" s="81"/>
      <c r="C177" s="37" t="str">
        <f t="shared" si="16"/>
        <v/>
      </c>
      <c r="D177" s="81"/>
      <c r="E177" s="35"/>
      <c r="F177" s="82"/>
      <c r="G177" s="82"/>
      <c r="H177" s="105" t="str">
        <f t="shared" si="19"/>
        <v/>
      </c>
      <c r="I177" s="85" t="str">
        <f t="shared" si="20"/>
        <v/>
      </c>
      <c r="J177" s="81"/>
      <c r="K177" s="85" t="str">
        <f t="shared" si="17"/>
        <v/>
      </c>
      <c r="L177" s="81"/>
      <c r="M177" s="85" t="str">
        <f t="shared" si="18"/>
        <v/>
      </c>
      <c r="N177" s="21"/>
    </row>
    <row r="178" spans="1:14" x14ac:dyDescent="0.25">
      <c r="A178" s="85" t="str">
        <f>IF(B178&lt;&gt;"",MAX(A$1:A177)+1,"")</f>
        <v/>
      </c>
      <c r="B178" s="81"/>
      <c r="C178" s="37" t="str">
        <f t="shared" si="16"/>
        <v/>
      </c>
      <c r="D178" s="81"/>
      <c r="E178" s="35"/>
      <c r="F178" s="82"/>
      <c r="G178" s="82"/>
      <c r="H178" s="105" t="str">
        <f t="shared" si="19"/>
        <v/>
      </c>
      <c r="I178" s="85" t="str">
        <f t="shared" si="20"/>
        <v/>
      </c>
      <c r="J178" s="81"/>
      <c r="K178" s="85" t="str">
        <f t="shared" si="17"/>
        <v/>
      </c>
      <c r="L178" s="81"/>
      <c r="M178" s="85" t="str">
        <f t="shared" si="18"/>
        <v/>
      </c>
      <c r="N178" s="21"/>
    </row>
    <row r="179" spans="1:14" x14ac:dyDescent="0.25">
      <c r="A179" s="85" t="str">
        <f>IF(B179&lt;&gt;"",MAX(A$1:A178)+1,"")</f>
        <v/>
      </c>
      <c r="B179" s="81"/>
      <c r="C179" s="37" t="str">
        <f t="shared" si="16"/>
        <v/>
      </c>
      <c r="D179" s="81"/>
      <c r="E179" s="35"/>
      <c r="F179" s="82"/>
      <c r="G179" s="82"/>
      <c r="H179" s="105" t="str">
        <f t="shared" si="19"/>
        <v/>
      </c>
      <c r="I179" s="85" t="str">
        <f t="shared" si="20"/>
        <v/>
      </c>
      <c r="J179" s="81"/>
      <c r="K179" s="85" t="str">
        <f t="shared" si="17"/>
        <v/>
      </c>
      <c r="L179" s="81"/>
      <c r="M179" s="85" t="str">
        <f t="shared" si="18"/>
        <v/>
      </c>
      <c r="N179" s="21"/>
    </row>
    <row r="180" spans="1:14" x14ac:dyDescent="0.25">
      <c r="A180" s="85" t="str">
        <f>IF(B180&lt;&gt;"",MAX(A$1:A179)+1,"")</f>
        <v/>
      </c>
      <c r="B180" s="81"/>
      <c r="C180" s="37" t="str">
        <f t="shared" si="16"/>
        <v/>
      </c>
      <c r="D180" s="81"/>
      <c r="E180" s="35"/>
      <c r="F180" s="82"/>
      <c r="G180" s="82"/>
      <c r="H180" s="105" t="str">
        <f t="shared" si="19"/>
        <v/>
      </c>
      <c r="I180" s="85" t="str">
        <f t="shared" si="20"/>
        <v/>
      </c>
      <c r="J180" s="81"/>
      <c r="K180" s="85" t="str">
        <f t="shared" si="17"/>
        <v/>
      </c>
      <c r="L180" s="81"/>
      <c r="M180" s="85" t="str">
        <f t="shared" si="18"/>
        <v/>
      </c>
      <c r="N180" s="21"/>
    </row>
    <row r="181" spans="1:14" x14ac:dyDescent="0.25">
      <c r="A181" s="85" t="str">
        <f>IF(B181&lt;&gt;"",MAX(A$1:A180)+1,"")</f>
        <v/>
      </c>
      <c r="B181" s="81"/>
      <c r="C181" s="37" t="str">
        <f t="shared" si="16"/>
        <v/>
      </c>
      <c r="D181" s="81"/>
      <c r="E181" s="35"/>
      <c r="F181" s="82"/>
      <c r="G181" s="82"/>
      <c r="H181" s="105" t="str">
        <f t="shared" si="19"/>
        <v/>
      </c>
      <c r="I181" s="85" t="str">
        <f t="shared" si="20"/>
        <v/>
      </c>
      <c r="J181" s="81"/>
      <c r="K181" s="85" t="str">
        <f t="shared" si="17"/>
        <v/>
      </c>
      <c r="L181" s="81"/>
      <c r="M181" s="85" t="str">
        <f t="shared" si="18"/>
        <v/>
      </c>
      <c r="N181" s="21"/>
    </row>
    <row r="182" spans="1:14" x14ac:dyDescent="0.25">
      <c r="A182" s="85" t="str">
        <f>IF(B182&lt;&gt;"",MAX(A$1:A181)+1,"")</f>
        <v/>
      </c>
      <c r="B182" s="81"/>
      <c r="C182" s="37" t="str">
        <f t="shared" si="16"/>
        <v/>
      </c>
      <c r="D182" s="81"/>
      <c r="E182" s="35"/>
      <c r="F182" s="82"/>
      <c r="G182" s="82"/>
      <c r="H182" s="105" t="str">
        <f t="shared" si="19"/>
        <v/>
      </c>
      <c r="I182" s="85" t="str">
        <f t="shared" si="20"/>
        <v/>
      </c>
      <c r="J182" s="81"/>
      <c r="K182" s="85" t="str">
        <f t="shared" si="17"/>
        <v/>
      </c>
      <c r="L182" s="81"/>
      <c r="M182" s="85" t="str">
        <f t="shared" si="18"/>
        <v/>
      </c>
      <c r="N182" s="21"/>
    </row>
    <row r="183" spans="1:14" x14ac:dyDescent="0.25">
      <c r="A183" s="85" t="str">
        <f>IF(B183&lt;&gt;"",MAX(A$1:A182)+1,"")</f>
        <v/>
      </c>
      <c r="B183" s="81"/>
      <c r="C183" s="37" t="str">
        <f t="shared" si="16"/>
        <v/>
      </c>
      <c r="D183" s="81"/>
      <c r="E183" s="35"/>
      <c r="F183" s="82"/>
      <c r="G183" s="82"/>
      <c r="H183" s="105" t="str">
        <f t="shared" si="19"/>
        <v/>
      </c>
      <c r="I183" s="85" t="str">
        <f t="shared" si="20"/>
        <v/>
      </c>
      <c r="J183" s="81"/>
      <c r="K183" s="85" t="str">
        <f t="shared" si="17"/>
        <v/>
      </c>
      <c r="L183" s="81"/>
      <c r="M183" s="85" t="str">
        <f t="shared" si="18"/>
        <v/>
      </c>
      <c r="N183" s="21"/>
    </row>
    <row r="184" spans="1:14" x14ac:dyDescent="0.25">
      <c r="A184" s="85" t="str">
        <f>IF(B184&lt;&gt;"",MAX(A$1:A183)+1,"")</f>
        <v/>
      </c>
      <c r="B184" s="81"/>
      <c r="C184" s="37" t="str">
        <f t="shared" si="16"/>
        <v/>
      </c>
      <c r="D184" s="81"/>
      <c r="E184" s="35"/>
      <c r="F184" s="82"/>
      <c r="G184" s="82"/>
      <c r="H184" s="105" t="str">
        <f t="shared" si="19"/>
        <v/>
      </c>
      <c r="I184" s="85" t="str">
        <f t="shared" si="20"/>
        <v/>
      </c>
      <c r="J184" s="81"/>
      <c r="K184" s="85" t="str">
        <f t="shared" si="17"/>
        <v/>
      </c>
      <c r="L184" s="81"/>
      <c r="M184" s="85" t="str">
        <f t="shared" si="18"/>
        <v/>
      </c>
      <c r="N184" s="21"/>
    </row>
    <row r="185" spans="1:14" x14ac:dyDescent="0.25">
      <c r="A185" s="85" t="str">
        <f>IF(B185&lt;&gt;"",MAX(A$1:A184)+1,"")</f>
        <v/>
      </c>
      <c r="B185" s="81"/>
      <c r="C185" s="37" t="str">
        <f t="shared" si="16"/>
        <v/>
      </c>
      <c r="D185" s="81"/>
      <c r="E185" s="35"/>
      <c r="F185" s="82"/>
      <c r="G185" s="82"/>
      <c r="H185" s="105" t="str">
        <f t="shared" si="19"/>
        <v/>
      </c>
      <c r="I185" s="85" t="str">
        <f t="shared" si="20"/>
        <v/>
      </c>
      <c r="J185" s="81"/>
      <c r="K185" s="85" t="str">
        <f t="shared" si="17"/>
        <v/>
      </c>
      <c r="L185" s="81"/>
      <c r="M185" s="85" t="str">
        <f t="shared" si="18"/>
        <v/>
      </c>
      <c r="N185" s="21"/>
    </row>
    <row r="186" spans="1:14" x14ac:dyDescent="0.25">
      <c r="A186" s="85" t="str">
        <f>IF(B186&lt;&gt;"",MAX(A$1:A185)+1,"")</f>
        <v/>
      </c>
      <c r="B186" s="81"/>
      <c r="C186" s="37" t="str">
        <f t="shared" si="16"/>
        <v/>
      </c>
      <c r="D186" s="81"/>
      <c r="E186" s="35"/>
      <c r="F186" s="82"/>
      <c r="G186" s="82"/>
      <c r="H186" s="105" t="str">
        <f t="shared" si="19"/>
        <v/>
      </c>
      <c r="I186" s="85" t="str">
        <f t="shared" si="20"/>
        <v/>
      </c>
      <c r="J186" s="81"/>
      <c r="K186" s="85" t="str">
        <f t="shared" si="17"/>
        <v/>
      </c>
      <c r="L186" s="81"/>
      <c r="M186" s="85" t="str">
        <f t="shared" si="18"/>
        <v/>
      </c>
      <c r="N186" s="21"/>
    </row>
    <row r="187" spans="1:14" x14ac:dyDescent="0.25">
      <c r="A187" s="85" t="str">
        <f>IF(B187&lt;&gt;"",MAX(A$1:A186)+1,"")</f>
        <v/>
      </c>
      <c r="B187" s="81"/>
      <c r="C187" s="37" t="str">
        <f t="shared" si="16"/>
        <v/>
      </c>
      <c r="D187" s="81"/>
      <c r="E187" s="35"/>
      <c r="F187" s="82"/>
      <c r="G187" s="82"/>
      <c r="H187" s="105" t="str">
        <f t="shared" si="19"/>
        <v/>
      </c>
      <c r="I187" s="85" t="str">
        <f t="shared" si="20"/>
        <v/>
      </c>
      <c r="J187" s="81"/>
      <c r="K187" s="85" t="str">
        <f t="shared" si="17"/>
        <v/>
      </c>
      <c r="L187" s="81"/>
      <c r="M187" s="85" t="str">
        <f t="shared" si="18"/>
        <v/>
      </c>
      <c r="N187" s="21"/>
    </row>
    <row r="188" spans="1:14" x14ac:dyDescent="0.25">
      <c r="A188" s="85" t="str">
        <f>IF(B188&lt;&gt;"",MAX(A$1:A187)+1,"")</f>
        <v/>
      </c>
      <c r="B188" s="81"/>
      <c r="C188" s="37" t="str">
        <f t="shared" si="16"/>
        <v/>
      </c>
      <c r="D188" s="81"/>
      <c r="E188" s="35"/>
      <c r="F188" s="82"/>
      <c r="G188" s="82"/>
      <c r="H188" s="105" t="str">
        <f t="shared" si="19"/>
        <v/>
      </c>
      <c r="I188" s="85" t="str">
        <f t="shared" si="20"/>
        <v/>
      </c>
      <c r="J188" s="81"/>
      <c r="K188" s="85" t="str">
        <f t="shared" si="17"/>
        <v/>
      </c>
      <c r="L188" s="81"/>
      <c r="M188" s="85" t="str">
        <f t="shared" si="18"/>
        <v/>
      </c>
      <c r="N188" s="21"/>
    </row>
    <row r="189" spans="1:14" x14ac:dyDescent="0.25">
      <c r="A189" s="85" t="str">
        <f>IF(B189&lt;&gt;"",MAX(A$1:A188)+1,"")</f>
        <v/>
      </c>
      <c r="B189" s="81"/>
      <c r="C189" s="37" t="str">
        <f t="shared" si="16"/>
        <v/>
      </c>
      <c r="D189" s="81"/>
      <c r="E189" s="35"/>
      <c r="F189" s="82"/>
      <c r="G189" s="82"/>
      <c r="H189" s="105" t="str">
        <f t="shared" si="19"/>
        <v/>
      </c>
      <c r="I189" s="85" t="str">
        <f t="shared" si="20"/>
        <v/>
      </c>
      <c r="J189" s="81"/>
      <c r="K189" s="85" t="str">
        <f t="shared" si="17"/>
        <v/>
      </c>
      <c r="L189" s="81"/>
      <c r="M189" s="85" t="str">
        <f t="shared" si="18"/>
        <v/>
      </c>
      <c r="N189" s="21"/>
    </row>
    <row r="190" spans="1:14" x14ac:dyDescent="0.25">
      <c r="A190" s="85" t="str">
        <f>IF(B190&lt;&gt;"",MAX(A$1:A189)+1,"")</f>
        <v/>
      </c>
      <c r="B190" s="81"/>
      <c r="C190" s="37" t="str">
        <f t="shared" si="16"/>
        <v/>
      </c>
      <c r="D190" s="81"/>
      <c r="E190" s="35"/>
      <c r="F190" s="82"/>
      <c r="G190" s="82"/>
      <c r="H190" s="105" t="str">
        <f t="shared" si="19"/>
        <v/>
      </c>
      <c r="I190" s="85" t="str">
        <f t="shared" si="20"/>
        <v/>
      </c>
      <c r="J190" s="81"/>
      <c r="K190" s="85" t="str">
        <f t="shared" si="17"/>
        <v/>
      </c>
      <c r="L190" s="81"/>
      <c r="M190" s="85" t="str">
        <f t="shared" si="18"/>
        <v/>
      </c>
      <c r="N190" s="21"/>
    </row>
    <row r="191" spans="1:14" x14ac:dyDescent="0.25">
      <c r="A191" s="85" t="str">
        <f>IF(B191&lt;&gt;"",MAX(A$1:A190)+1,"")</f>
        <v/>
      </c>
      <c r="B191" s="81"/>
      <c r="C191" s="37" t="str">
        <f t="shared" si="16"/>
        <v/>
      </c>
      <c r="D191" s="81"/>
      <c r="E191" s="35"/>
      <c r="F191" s="82"/>
      <c r="G191" s="82"/>
      <c r="H191" s="105" t="str">
        <f t="shared" si="19"/>
        <v/>
      </c>
      <c r="I191" s="85" t="str">
        <f t="shared" si="20"/>
        <v/>
      </c>
      <c r="J191" s="81"/>
      <c r="K191" s="85" t="str">
        <f t="shared" si="17"/>
        <v/>
      </c>
      <c r="L191" s="81"/>
      <c r="M191" s="85" t="str">
        <f t="shared" si="18"/>
        <v/>
      </c>
      <c r="N191" s="21"/>
    </row>
    <row r="192" spans="1:14" x14ac:dyDescent="0.25">
      <c r="A192" s="85" t="str">
        <f>IF(B192&lt;&gt;"",MAX(A$1:A191)+1,"")</f>
        <v/>
      </c>
      <c r="B192" s="81"/>
      <c r="C192" s="37" t="str">
        <f t="shared" si="16"/>
        <v/>
      </c>
      <c r="D192" s="81"/>
      <c r="E192" s="35"/>
      <c r="F192" s="82"/>
      <c r="G192" s="82"/>
      <c r="H192" s="105" t="str">
        <f t="shared" si="19"/>
        <v/>
      </c>
      <c r="I192" s="85" t="str">
        <f t="shared" si="20"/>
        <v/>
      </c>
      <c r="J192" s="81"/>
      <c r="K192" s="85" t="str">
        <f t="shared" si="17"/>
        <v/>
      </c>
      <c r="L192" s="81"/>
      <c r="M192" s="85" t="str">
        <f t="shared" si="18"/>
        <v/>
      </c>
      <c r="N192" s="21"/>
    </row>
    <row r="193" spans="1:14" x14ac:dyDescent="0.25">
      <c r="A193" s="85" t="str">
        <f>IF(B193&lt;&gt;"",MAX(A$1:A192)+1,"")</f>
        <v/>
      </c>
      <c r="B193" s="81"/>
      <c r="C193" s="37" t="str">
        <f t="shared" si="16"/>
        <v/>
      </c>
      <c r="D193" s="81"/>
      <c r="E193" s="35"/>
      <c r="F193" s="82"/>
      <c r="G193" s="82"/>
      <c r="H193" s="105" t="str">
        <f t="shared" si="19"/>
        <v/>
      </c>
      <c r="I193" s="85" t="str">
        <f t="shared" si="20"/>
        <v/>
      </c>
      <c r="J193" s="81"/>
      <c r="K193" s="85" t="str">
        <f t="shared" si="17"/>
        <v/>
      </c>
      <c r="L193" s="81"/>
      <c r="M193" s="85" t="str">
        <f t="shared" si="18"/>
        <v/>
      </c>
      <c r="N193" s="21"/>
    </row>
    <row r="194" spans="1:14" x14ac:dyDescent="0.25">
      <c r="A194" s="85" t="str">
        <f>IF(B194&lt;&gt;"",MAX(A$1:A193)+1,"")</f>
        <v/>
      </c>
      <c r="B194" s="81"/>
      <c r="C194" s="37" t="str">
        <f t="shared" ref="C194:C250" si="21">IF(B194&lt;&gt;"",IF(ISNA(VLOOKUP(B194,SystemFactions,2,FALSE)),"",VLOOKUP(B194,SystemFactions,2,FALSE)),"")</f>
        <v/>
      </c>
      <c r="D194" s="81"/>
      <c r="E194" s="35"/>
      <c r="F194" s="82"/>
      <c r="G194" s="82"/>
      <c r="H194" s="105" t="str">
        <f t="shared" si="19"/>
        <v/>
      </c>
      <c r="I194" s="85" t="str">
        <f t="shared" si="20"/>
        <v/>
      </c>
      <c r="J194" s="81"/>
      <c r="K194" s="85" t="str">
        <f t="shared" ref="K194:K250" si="22">IF(AND(J194&lt;&gt;"",E194&lt;&gt;""),VLOOKUP(E194,$P$2:$Q$5,2,FALSE)*J194,"")</f>
        <v/>
      </c>
      <c r="L194" s="81"/>
      <c r="M194" s="85" t="str">
        <f t="shared" ref="M194:M250" si="23">IF(AND(I194&lt;&gt;"",K194&lt;&gt;""),I194/K194,"")</f>
        <v/>
      </c>
      <c r="N194" s="21"/>
    </row>
    <row r="195" spans="1:14" x14ac:dyDescent="0.25">
      <c r="A195" s="85" t="str">
        <f>IF(B195&lt;&gt;"",MAX(A$1:A194)+1,"")</f>
        <v/>
      </c>
      <c r="B195" s="81"/>
      <c r="C195" s="37" t="str">
        <f t="shared" si="21"/>
        <v/>
      </c>
      <c r="D195" s="81"/>
      <c r="E195" s="35"/>
      <c r="F195" s="82"/>
      <c r="G195" s="82"/>
      <c r="H195" s="105" t="str">
        <f t="shared" ref="H195:H250" si="24">IF(ISNA(VLOOKUP(D195&amp;E195&amp;G195,$U$2:$Y$159,5,FALSE)),"",VLOOKUP(D195&amp;E195&amp;G195,$U$2:$Y$159,5,FALSE))</f>
        <v/>
      </c>
      <c r="I195" s="85" t="str">
        <f t="shared" ref="I195:I250" si="25">IF(H195&lt;&gt;"",H195*$Q$8/100,"")</f>
        <v/>
      </c>
      <c r="J195" s="81"/>
      <c r="K195" s="85" t="str">
        <f t="shared" si="22"/>
        <v/>
      </c>
      <c r="L195" s="81"/>
      <c r="M195" s="85" t="str">
        <f t="shared" si="23"/>
        <v/>
      </c>
      <c r="N195" s="21"/>
    </row>
    <row r="196" spans="1:14" x14ac:dyDescent="0.25">
      <c r="A196" s="85" t="str">
        <f>IF(B196&lt;&gt;"",MAX(A$1:A195)+1,"")</f>
        <v/>
      </c>
      <c r="B196" s="81"/>
      <c r="C196" s="37" t="str">
        <f t="shared" si="21"/>
        <v/>
      </c>
      <c r="D196" s="81"/>
      <c r="E196" s="35"/>
      <c r="F196" s="82"/>
      <c r="G196" s="82"/>
      <c r="H196" s="105" t="str">
        <f t="shared" si="24"/>
        <v/>
      </c>
      <c r="I196" s="85" t="str">
        <f t="shared" si="25"/>
        <v/>
      </c>
      <c r="J196" s="81"/>
      <c r="K196" s="85" t="str">
        <f t="shared" si="22"/>
        <v/>
      </c>
      <c r="L196" s="81"/>
      <c r="M196" s="85" t="str">
        <f t="shared" si="23"/>
        <v/>
      </c>
      <c r="N196" s="21"/>
    </row>
    <row r="197" spans="1:14" x14ac:dyDescent="0.25">
      <c r="A197" s="85" t="str">
        <f>IF(B197&lt;&gt;"",MAX(A$1:A196)+1,"")</f>
        <v/>
      </c>
      <c r="B197" s="81"/>
      <c r="C197" s="37" t="str">
        <f t="shared" si="21"/>
        <v/>
      </c>
      <c r="D197" s="81"/>
      <c r="E197" s="35"/>
      <c r="F197" s="82"/>
      <c r="G197" s="82"/>
      <c r="H197" s="105" t="str">
        <f t="shared" si="24"/>
        <v/>
      </c>
      <c r="I197" s="85" t="str">
        <f t="shared" si="25"/>
        <v/>
      </c>
      <c r="J197" s="81"/>
      <c r="K197" s="85" t="str">
        <f t="shared" si="22"/>
        <v/>
      </c>
      <c r="L197" s="81"/>
      <c r="M197" s="85" t="str">
        <f t="shared" si="23"/>
        <v/>
      </c>
      <c r="N197" s="21"/>
    </row>
    <row r="198" spans="1:14" x14ac:dyDescent="0.25">
      <c r="A198" s="85" t="str">
        <f>IF(B198&lt;&gt;"",MAX(A$1:A197)+1,"")</f>
        <v/>
      </c>
      <c r="B198" s="81"/>
      <c r="C198" s="37" t="str">
        <f t="shared" si="21"/>
        <v/>
      </c>
      <c r="D198" s="81"/>
      <c r="E198" s="35"/>
      <c r="F198" s="82"/>
      <c r="G198" s="82"/>
      <c r="H198" s="105" t="str">
        <f t="shared" si="24"/>
        <v/>
      </c>
      <c r="I198" s="85" t="str">
        <f t="shared" si="25"/>
        <v/>
      </c>
      <c r="J198" s="81"/>
      <c r="K198" s="85" t="str">
        <f t="shared" si="22"/>
        <v/>
      </c>
      <c r="L198" s="81"/>
      <c r="M198" s="85" t="str">
        <f t="shared" si="23"/>
        <v/>
      </c>
      <c r="N198" s="21"/>
    </row>
    <row r="199" spans="1:14" x14ac:dyDescent="0.25">
      <c r="A199" s="85" t="str">
        <f>IF(B199&lt;&gt;"",MAX(A$1:A198)+1,"")</f>
        <v/>
      </c>
      <c r="B199" s="81"/>
      <c r="C199" s="37" t="str">
        <f t="shared" si="21"/>
        <v/>
      </c>
      <c r="D199" s="81"/>
      <c r="E199" s="35"/>
      <c r="F199" s="82"/>
      <c r="G199" s="82"/>
      <c r="H199" s="105" t="str">
        <f t="shared" si="24"/>
        <v/>
      </c>
      <c r="I199" s="85" t="str">
        <f t="shared" si="25"/>
        <v/>
      </c>
      <c r="J199" s="81"/>
      <c r="K199" s="85" t="str">
        <f t="shared" si="22"/>
        <v/>
      </c>
      <c r="L199" s="81"/>
      <c r="M199" s="85" t="str">
        <f t="shared" si="23"/>
        <v/>
      </c>
      <c r="N199" s="21"/>
    </row>
    <row r="200" spans="1:14" x14ac:dyDescent="0.25">
      <c r="A200" s="85" t="str">
        <f>IF(B200&lt;&gt;"",MAX(A$1:A199)+1,"")</f>
        <v/>
      </c>
      <c r="B200" s="81"/>
      <c r="C200" s="37" t="str">
        <f t="shared" si="21"/>
        <v/>
      </c>
      <c r="D200" s="81"/>
      <c r="E200" s="35"/>
      <c r="F200" s="82"/>
      <c r="G200" s="82"/>
      <c r="H200" s="105" t="str">
        <f t="shared" si="24"/>
        <v/>
      </c>
      <c r="I200" s="85" t="str">
        <f t="shared" si="25"/>
        <v/>
      </c>
      <c r="J200" s="81"/>
      <c r="K200" s="85" t="str">
        <f t="shared" si="22"/>
        <v/>
      </c>
      <c r="L200" s="81"/>
      <c r="M200" s="85" t="str">
        <f t="shared" si="23"/>
        <v/>
      </c>
      <c r="N200" s="21"/>
    </row>
    <row r="201" spans="1:14" x14ac:dyDescent="0.25">
      <c r="A201" s="85" t="str">
        <f>IF(B201&lt;&gt;"",MAX(A$1:A200)+1,"")</f>
        <v/>
      </c>
      <c r="B201" s="81"/>
      <c r="C201" s="37" t="str">
        <f t="shared" si="21"/>
        <v/>
      </c>
      <c r="D201" s="81"/>
      <c r="E201" s="35"/>
      <c r="F201" s="82"/>
      <c r="G201" s="82"/>
      <c r="H201" s="105" t="str">
        <f t="shared" si="24"/>
        <v/>
      </c>
      <c r="I201" s="85" t="str">
        <f t="shared" si="25"/>
        <v/>
      </c>
      <c r="J201" s="81"/>
      <c r="K201" s="85" t="str">
        <f t="shared" si="22"/>
        <v/>
      </c>
      <c r="L201" s="81"/>
      <c r="M201" s="85" t="str">
        <f t="shared" si="23"/>
        <v/>
      </c>
      <c r="N201" s="21"/>
    </row>
    <row r="202" spans="1:14" x14ac:dyDescent="0.25">
      <c r="A202" s="85" t="str">
        <f>IF(B202&lt;&gt;"",MAX(A$1:A201)+1,"")</f>
        <v/>
      </c>
      <c r="B202" s="81"/>
      <c r="C202" s="37" t="str">
        <f t="shared" si="21"/>
        <v/>
      </c>
      <c r="D202" s="81"/>
      <c r="E202" s="35"/>
      <c r="F202" s="82"/>
      <c r="G202" s="82"/>
      <c r="H202" s="105" t="str">
        <f t="shared" si="24"/>
        <v/>
      </c>
      <c r="I202" s="85" t="str">
        <f t="shared" si="25"/>
        <v/>
      </c>
      <c r="J202" s="81"/>
      <c r="K202" s="85" t="str">
        <f t="shared" si="22"/>
        <v/>
      </c>
      <c r="L202" s="81"/>
      <c r="M202" s="85" t="str">
        <f t="shared" si="23"/>
        <v/>
      </c>
      <c r="N202" s="21"/>
    </row>
    <row r="203" spans="1:14" x14ac:dyDescent="0.25">
      <c r="A203" s="85" t="str">
        <f>IF(B203&lt;&gt;"",MAX(A$1:A202)+1,"")</f>
        <v/>
      </c>
      <c r="B203" s="81"/>
      <c r="C203" s="37" t="str">
        <f t="shared" si="21"/>
        <v/>
      </c>
      <c r="D203" s="81"/>
      <c r="E203" s="35"/>
      <c r="F203" s="82"/>
      <c r="G203" s="82"/>
      <c r="H203" s="105" t="str">
        <f t="shared" si="24"/>
        <v/>
      </c>
      <c r="I203" s="85" t="str">
        <f t="shared" si="25"/>
        <v/>
      </c>
      <c r="J203" s="81"/>
      <c r="K203" s="85" t="str">
        <f t="shared" si="22"/>
        <v/>
      </c>
      <c r="L203" s="81"/>
      <c r="M203" s="85" t="str">
        <f t="shared" si="23"/>
        <v/>
      </c>
      <c r="N203" s="21"/>
    </row>
    <row r="204" spans="1:14" x14ac:dyDescent="0.25">
      <c r="A204" s="85" t="str">
        <f>IF(B204&lt;&gt;"",MAX(A$1:A203)+1,"")</f>
        <v/>
      </c>
      <c r="B204" s="81"/>
      <c r="C204" s="37" t="str">
        <f t="shared" si="21"/>
        <v/>
      </c>
      <c r="D204" s="81"/>
      <c r="E204" s="35"/>
      <c r="F204" s="82"/>
      <c r="G204" s="82"/>
      <c r="H204" s="105" t="str">
        <f t="shared" si="24"/>
        <v/>
      </c>
      <c r="I204" s="85" t="str">
        <f t="shared" si="25"/>
        <v/>
      </c>
      <c r="J204" s="81"/>
      <c r="K204" s="85" t="str">
        <f t="shared" si="22"/>
        <v/>
      </c>
      <c r="L204" s="81"/>
      <c r="M204" s="85" t="str">
        <f t="shared" si="23"/>
        <v/>
      </c>
      <c r="N204" s="21"/>
    </row>
    <row r="205" spans="1:14" x14ac:dyDescent="0.25">
      <c r="A205" s="85" t="str">
        <f>IF(B205&lt;&gt;"",MAX(A$1:A204)+1,"")</f>
        <v/>
      </c>
      <c r="B205" s="81"/>
      <c r="C205" s="37" t="str">
        <f t="shared" si="21"/>
        <v/>
      </c>
      <c r="D205" s="81"/>
      <c r="E205" s="35"/>
      <c r="F205" s="82"/>
      <c r="G205" s="82"/>
      <c r="H205" s="105" t="str">
        <f t="shared" si="24"/>
        <v/>
      </c>
      <c r="I205" s="85" t="str">
        <f t="shared" si="25"/>
        <v/>
      </c>
      <c r="J205" s="81"/>
      <c r="K205" s="85" t="str">
        <f t="shared" si="22"/>
        <v/>
      </c>
      <c r="L205" s="81"/>
      <c r="M205" s="85" t="str">
        <f t="shared" si="23"/>
        <v/>
      </c>
      <c r="N205" s="21"/>
    </row>
    <row r="206" spans="1:14" x14ac:dyDescent="0.25">
      <c r="A206" s="85" t="str">
        <f>IF(B206&lt;&gt;"",MAX(A$1:A205)+1,"")</f>
        <v/>
      </c>
      <c r="B206" s="81"/>
      <c r="C206" s="37" t="str">
        <f t="shared" si="21"/>
        <v/>
      </c>
      <c r="D206" s="81"/>
      <c r="E206" s="35"/>
      <c r="F206" s="82"/>
      <c r="G206" s="82"/>
      <c r="H206" s="105" t="str">
        <f t="shared" si="24"/>
        <v/>
      </c>
      <c r="I206" s="85" t="str">
        <f t="shared" si="25"/>
        <v/>
      </c>
      <c r="J206" s="81"/>
      <c r="K206" s="85" t="str">
        <f t="shared" si="22"/>
        <v/>
      </c>
      <c r="L206" s="81"/>
      <c r="M206" s="85" t="str">
        <f t="shared" si="23"/>
        <v/>
      </c>
      <c r="N206" s="21"/>
    </row>
    <row r="207" spans="1:14" x14ac:dyDescent="0.25">
      <c r="A207" s="85" t="str">
        <f>IF(B207&lt;&gt;"",MAX(A$1:A206)+1,"")</f>
        <v/>
      </c>
      <c r="B207" s="81"/>
      <c r="C207" s="37" t="str">
        <f t="shared" si="21"/>
        <v/>
      </c>
      <c r="D207" s="81"/>
      <c r="E207" s="35"/>
      <c r="F207" s="82"/>
      <c r="G207" s="82"/>
      <c r="H207" s="105" t="str">
        <f t="shared" si="24"/>
        <v/>
      </c>
      <c r="I207" s="85" t="str">
        <f t="shared" si="25"/>
        <v/>
      </c>
      <c r="J207" s="81"/>
      <c r="K207" s="85" t="str">
        <f t="shared" si="22"/>
        <v/>
      </c>
      <c r="L207" s="81"/>
      <c r="M207" s="85" t="str">
        <f t="shared" si="23"/>
        <v/>
      </c>
      <c r="N207" s="21"/>
    </row>
    <row r="208" spans="1:14" x14ac:dyDescent="0.25">
      <c r="A208" s="85" t="str">
        <f>IF(B208&lt;&gt;"",MAX(A$1:A207)+1,"")</f>
        <v/>
      </c>
      <c r="B208" s="81"/>
      <c r="C208" s="37" t="str">
        <f t="shared" si="21"/>
        <v/>
      </c>
      <c r="D208" s="81"/>
      <c r="E208" s="35"/>
      <c r="F208" s="82"/>
      <c r="G208" s="82"/>
      <c r="H208" s="105" t="str">
        <f t="shared" si="24"/>
        <v/>
      </c>
      <c r="I208" s="85" t="str">
        <f t="shared" si="25"/>
        <v/>
      </c>
      <c r="J208" s="81"/>
      <c r="K208" s="85" t="str">
        <f t="shared" si="22"/>
        <v/>
      </c>
      <c r="L208" s="81"/>
      <c r="M208" s="85" t="str">
        <f t="shared" si="23"/>
        <v/>
      </c>
      <c r="N208" s="21"/>
    </row>
    <row r="209" spans="1:14" x14ac:dyDescent="0.25">
      <c r="A209" s="85" t="str">
        <f>IF(B209&lt;&gt;"",MAX(A$1:A208)+1,"")</f>
        <v/>
      </c>
      <c r="B209" s="81"/>
      <c r="C209" s="37" t="str">
        <f t="shared" si="21"/>
        <v/>
      </c>
      <c r="D209" s="81"/>
      <c r="E209" s="35"/>
      <c r="F209" s="82"/>
      <c r="G209" s="82"/>
      <c r="H209" s="105" t="str">
        <f t="shared" si="24"/>
        <v/>
      </c>
      <c r="I209" s="85" t="str">
        <f t="shared" si="25"/>
        <v/>
      </c>
      <c r="J209" s="81"/>
      <c r="K209" s="85" t="str">
        <f t="shared" si="22"/>
        <v/>
      </c>
      <c r="L209" s="81"/>
      <c r="M209" s="85" t="str">
        <f t="shared" si="23"/>
        <v/>
      </c>
      <c r="N209" s="21"/>
    </row>
    <row r="210" spans="1:14" x14ac:dyDescent="0.25">
      <c r="A210" s="85" t="str">
        <f>IF(B210&lt;&gt;"",MAX(A$1:A209)+1,"")</f>
        <v/>
      </c>
      <c r="B210" s="81"/>
      <c r="C210" s="37" t="str">
        <f t="shared" si="21"/>
        <v/>
      </c>
      <c r="D210" s="81"/>
      <c r="E210" s="35"/>
      <c r="F210" s="82"/>
      <c r="G210" s="82"/>
      <c r="H210" s="105" t="str">
        <f t="shared" si="24"/>
        <v/>
      </c>
      <c r="I210" s="85" t="str">
        <f t="shared" si="25"/>
        <v/>
      </c>
      <c r="J210" s="81"/>
      <c r="K210" s="85" t="str">
        <f t="shared" si="22"/>
        <v/>
      </c>
      <c r="L210" s="81"/>
      <c r="M210" s="85" t="str">
        <f t="shared" si="23"/>
        <v/>
      </c>
      <c r="N210" s="21"/>
    </row>
    <row r="211" spans="1:14" x14ac:dyDescent="0.25">
      <c r="A211" s="85" t="str">
        <f>IF(B211&lt;&gt;"",MAX(A$1:A210)+1,"")</f>
        <v/>
      </c>
      <c r="B211" s="81"/>
      <c r="C211" s="37" t="str">
        <f t="shared" si="21"/>
        <v/>
      </c>
      <c r="D211" s="81"/>
      <c r="E211" s="35"/>
      <c r="F211" s="82"/>
      <c r="G211" s="82"/>
      <c r="H211" s="105" t="str">
        <f t="shared" si="24"/>
        <v/>
      </c>
      <c r="I211" s="85" t="str">
        <f t="shared" si="25"/>
        <v/>
      </c>
      <c r="J211" s="81"/>
      <c r="K211" s="85" t="str">
        <f t="shared" si="22"/>
        <v/>
      </c>
      <c r="L211" s="81"/>
      <c r="M211" s="85" t="str">
        <f t="shared" si="23"/>
        <v/>
      </c>
      <c r="N211" s="21"/>
    </row>
    <row r="212" spans="1:14" x14ac:dyDescent="0.25">
      <c r="A212" s="85" t="str">
        <f>IF(B212&lt;&gt;"",MAX(A$1:A211)+1,"")</f>
        <v/>
      </c>
      <c r="B212" s="81"/>
      <c r="C212" s="37" t="str">
        <f t="shared" si="21"/>
        <v/>
      </c>
      <c r="D212" s="81"/>
      <c r="E212" s="35"/>
      <c r="F212" s="82"/>
      <c r="G212" s="82"/>
      <c r="H212" s="105" t="str">
        <f t="shared" si="24"/>
        <v/>
      </c>
      <c r="I212" s="85" t="str">
        <f t="shared" si="25"/>
        <v/>
      </c>
      <c r="J212" s="81"/>
      <c r="K212" s="85" t="str">
        <f t="shared" si="22"/>
        <v/>
      </c>
      <c r="L212" s="81"/>
      <c r="M212" s="85" t="str">
        <f t="shared" si="23"/>
        <v/>
      </c>
      <c r="N212" s="21"/>
    </row>
    <row r="213" spans="1:14" x14ac:dyDescent="0.25">
      <c r="A213" s="85" t="str">
        <f>IF(B213&lt;&gt;"",MAX(A$1:A212)+1,"")</f>
        <v/>
      </c>
      <c r="B213" s="81"/>
      <c r="C213" s="37" t="str">
        <f t="shared" si="21"/>
        <v/>
      </c>
      <c r="D213" s="81"/>
      <c r="E213" s="35"/>
      <c r="F213" s="82"/>
      <c r="G213" s="82"/>
      <c r="H213" s="105" t="str">
        <f t="shared" si="24"/>
        <v/>
      </c>
      <c r="I213" s="85" t="str">
        <f t="shared" si="25"/>
        <v/>
      </c>
      <c r="J213" s="81"/>
      <c r="K213" s="85" t="str">
        <f t="shared" si="22"/>
        <v/>
      </c>
      <c r="L213" s="81"/>
      <c r="M213" s="85" t="str">
        <f t="shared" si="23"/>
        <v/>
      </c>
      <c r="N213" s="21"/>
    </row>
    <row r="214" spans="1:14" x14ac:dyDescent="0.25">
      <c r="A214" s="85" t="str">
        <f>IF(B214&lt;&gt;"",MAX(A$1:A213)+1,"")</f>
        <v/>
      </c>
      <c r="B214" s="81"/>
      <c r="C214" s="37" t="str">
        <f t="shared" si="21"/>
        <v/>
      </c>
      <c r="D214" s="81"/>
      <c r="E214" s="35"/>
      <c r="F214" s="82"/>
      <c r="G214" s="82"/>
      <c r="H214" s="105" t="str">
        <f t="shared" si="24"/>
        <v/>
      </c>
      <c r="I214" s="85" t="str">
        <f t="shared" si="25"/>
        <v/>
      </c>
      <c r="J214" s="81"/>
      <c r="K214" s="85" t="str">
        <f t="shared" si="22"/>
        <v/>
      </c>
      <c r="L214" s="81"/>
      <c r="M214" s="85" t="str">
        <f t="shared" si="23"/>
        <v/>
      </c>
      <c r="N214" s="21"/>
    </row>
    <row r="215" spans="1:14" x14ac:dyDescent="0.25">
      <c r="A215" s="85" t="str">
        <f>IF(B215&lt;&gt;"",MAX(A$1:A214)+1,"")</f>
        <v/>
      </c>
      <c r="B215" s="81"/>
      <c r="C215" s="37" t="str">
        <f t="shared" si="21"/>
        <v/>
      </c>
      <c r="D215" s="81"/>
      <c r="E215" s="35"/>
      <c r="F215" s="82"/>
      <c r="G215" s="82"/>
      <c r="H215" s="105" t="str">
        <f t="shared" si="24"/>
        <v/>
      </c>
      <c r="I215" s="85" t="str">
        <f t="shared" si="25"/>
        <v/>
      </c>
      <c r="J215" s="81"/>
      <c r="K215" s="85" t="str">
        <f t="shared" si="22"/>
        <v/>
      </c>
      <c r="L215" s="81"/>
      <c r="M215" s="85" t="str">
        <f t="shared" si="23"/>
        <v/>
      </c>
      <c r="N215" s="21"/>
    </row>
    <row r="216" spans="1:14" x14ac:dyDescent="0.25">
      <c r="A216" s="85" t="str">
        <f>IF(B216&lt;&gt;"",MAX(A$1:A215)+1,"")</f>
        <v/>
      </c>
      <c r="B216" s="81"/>
      <c r="C216" s="37" t="str">
        <f t="shared" si="21"/>
        <v/>
      </c>
      <c r="D216" s="81"/>
      <c r="E216" s="35"/>
      <c r="F216" s="82"/>
      <c r="G216" s="82"/>
      <c r="H216" s="105" t="str">
        <f t="shared" si="24"/>
        <v/>
      </c>
      <c r="I216" s="85" t="str">
        <f t="shared" si="25"/>
        <v/>
      </c>
      <c r="J216" s="81"/>
      <c r="K216" s="85" t="str">
        <f t="shared" si="22"/>
        <v/>
      </c>
      <c r="L216" s="81"/>
      <c r="M216" s="85" t="str">
        <f t="shared" si="23"/>
        <v/>
      </c>
      <c r="N216" s="21"/>
    </row>
    <row r="217" spans="1:14" x14ac:dyDescent="0.25">
      <c r="A217" s="85" t="str">
        <f>IF(B217&lt;&gt;"",MAX(A$1:A216)+1,"")</f>
        <v/>
      </c>
      <c r="B217" s="81"/>
      <c r="C217" s="37" t="str">
        <f t="shared" si="21"/>
        <v/>
      </c>
      <c r="D217" s="81"/>
      <c r="E217" s="35"/>
      <c r="F217" s="82"/>
      <c r="G217" s="82"/>
      <c r="H217" s="105" t="str">
        <f t="shared" si="24"/>
        <v/>
      </c>
      <c r="I217" s="85" t="str">
        <f t="shared" si="25"/>
        <v/>
      </c>
      <c r="J217" s="81"/>
      <c r="K217" s="85" t="str">
        <f t="shared" si="22"/>
        <v/>
      </c>
      <c r="L217" s="81"/>
      <c r="M217" s="85" t="str">
        <f t="shared" si="23"/>
        <v/>
      </c>
      <c r="N217" s="21"/>
    </row>
    <row r="218" spans="1:14" x14ac:dyDescent="0.25">
      <c r="A218" s="85" t="str">
        <f>IF(B218&lt;&gt;"",MAX(A$1:A217)+1,"")</f>
        <v/>
      </c>
      <c r="B218" s="81"/>
      <c r="C218" s="37" t="str">
        <f t="shared" si="21"/>
        <v/>
      </c>
      <c r="D218" s="81"/>
      <c r="E218" s="35"/>
      <c r="F218" s="82"/>
      <c r="G218" s="82"/>
      <c r="H218" s="105" t="str">
        <f t="shared" si="24"/>
        <v/>
      </c>
      <c r="I218" s="85" t="str">
        <f t="shared" si="25"/>
        <v/>
      </c>
      <c r="J218" s="81"/>
      <c r="K218" s="85" t="str">
        <f t="shared" si="22"/>
        <v/>
      </c>
      <c r="L218" s="81"/>
      <c r="M218" s="85" t="str">
        <f t="shared" si="23"/>
        <v/>
      </c>
      <c r="N218" s="21"/>
    </row>
    <row r="219" spans="1:14" x14ac:dyDescent="0.25">
      <c r="A219" s="85" t="str">
        <f>IF(B219&lt;&gt;"",MAX(A$1:A218)+1,"")</f>
        <v/>
      </c>
      <c r="B219" s="81"/>
      <c r="C219" s="37" t="str">
        <f t="shared" si="21"/>
        <v/>
      </c>
      <c r="D219" s="81"/>
      <c r="E219" s="35"/>
      <c r="F219" s="82"/>
      <c r="G219" s="82"/>
      <c r="H219" s="105" t="str">
        <f t="shared" si="24"/>
        <v/>
      </c>
      <c r="I219" s="85" t="str">
        <f t="shared" si="25"/>
        <v/>
      </c>
      <c r="J219" s="81"/>
      <c r="K219" s="85" t="str">
        <f t="shared" si="22"/>
        <v/>
      </c>
      <c r="L219" s="81"/>
      <c r="M219" s="85" t="str">
        <f t="shared" si="23"/>
        <v/>
      </c>
      <c r="N219" s="21"/>
    </row>
    <row r="220" spans="1:14" x14ac:dyDescent="0.25">
      <c r="A220" s="85" t="str">
        <f>IF(B220&lt;&gt;"",MAX(A$1:A219)+1,"")</f>
        <v/>
      </c>
      <c r="B220" s="81"/>
      <c r="C220" s="37" t="str">
        <f t="shared" si="21"/>
        <v/>
      </c>
      <c r="D220" s="81"/>
      <c r="E220" s="35"/>
      <c r="F220" s="82"/>
      <c r="G220" s="82"/>
      <c r="H220" s="105" t="str">
        <f t="shared" si="24"/>
        <v/>
      </c>
      <c r="I220" s="85" t="str">
        <f t="shared" si="25"/>
        <v/>
      </c>
      <c r="J220" s="81"/>
      <c r="K220" s="85" t="str">
        <f t="shared" si="22"/>
        <v/>
      </c>
      <c r="L220" s="81"/>
      <c r="M220" s="85" t="str">
        <f t="shared" si="23"/>
        <v/>
      </c>
      <c r="N220" s="21"/>
    </row>
    <row r="221" spans="1:14" x14ac:dyDescent="0.25">
      <c r="A221" s="85" t="str">
        <f>IF(B221&lt;&gt;"",MAX(A$1:A220)+1,"")</f>
        <v/>
      </c>
      <c r="B221" s="81"/>
      <c r="C221" s="37" t="str">
        <f t="shared" si="21"/>
        <v/>
      </c>
      <c r="D221" s="81"/>
      <c r="E221" s="35"/>
      <c r="F221" s="82"/>
      <c r="G221" s="82"/>
      <c r="H221" s="105" t="str">
        <f t="shared" si="24"/>
        <v/>
      </c>
      <c r="I221" s="85" t="str">
        <f t="shared" si="25"/>
        <v/>
      </c>
      <c r="J221" s="81"/>
      <c r="K221" s="85" t="str">
        <f t="shared" si="22"/>
        <v/>
      </c>
      <c r="L221" s="81"/>
      <c r="M221" s="85" t="str">
        <f t="shared" si="23"/>
        <v/>
      </c>
      <c r="N221" s="21"/>
    </row>
    <row r="222" spans="1:14" x14ac:dyDescent="0.25">
      <c r="A222" s="85" t="str">
        <f>IF(B222&lt;&gt;"",MAX(A$1:A221)+1,"")</f>
        <v/>
      </c>
      <c r="B222" s="81"/>
      <c r="C222" s="37" t="str">
        <f t="shared" si="21"/>
        <v/>
      </c>
      <c r="D222" s="81"/>
      <c r="E222" s="35"/>
      <c r="F222" s="82"/>
      <c r="G222" s="82"/>
      <c r="H222" s="105" t="str">
        <f t="shared" si="24"/>
        <v/>
      </c>
      <c r="I222" s="85" t="str">
        <f t="shared" si="25"/>
        <v/>
      </c>
      <c r="J222" s="81"/>
      <c r="K222" s="85" t="str">
        <f t="shared" si="22"/>
        <v/>
      </c>
      <c r="L222" s="81"/>
      <c r="M222" s="85" t="str">
        <f t="shared" si="23"/>
        <v/>
      </c>
      <c r="N222" s="21"/>
    </row>
    <row r="223" spans="1:14" x14ac:dyDescent="0.25">
      <c r="A223" s="85" t="str">
        <f>IF(B223&lt;&gt;"",MAX(A$1:A222)+1,"")</f>
        <v/>
      </c>
      <c r="B223" s="81"/>
      <c r="C223" s="37" t="str">
        <f t="shared" si="21"/>
        <v/>
      </c>
      <c r="D223" s="81"/>
      <c r="E223" s="35"/>
      <c r="F223" s="82"/>
      <c r="G223" s="82"/>
      <c r="H223" s="105" t="str">
        <f t="shared" si="24"/>
        <v/>
      </c>
      <c r="I223" s="85" t="str">
        <f t="shared" si="25"/>
        <v/>
      </c>
      <c r="J223" s="81"/>
      <c r="K223" s="85" t="str">
        <f t="shared" si="22"/>
        <v/>
      </c>
      <c r="L223" s="81"/>
      <c r="M223" s="85" t="str">
        <f t="shared" si="23"/>
        <v/>
      </c>
      <c r="N223" s="21"/>
    </row>
    <row r="224" spans="1:14" x14ac:dyDescent="0.25">
      <c r="A224" s="85" t="str">
        <f>IF(B224&lt;&gt;"",MAX(A$1:A223)+1,"")</f>
        <v/>
      </c>
      <c r="B224" s="81"/>
      <c r="C224" s="37" t="str">
        <f t="shared" si="21"/>
        <v/>
      </c>
      <c r="D224" s="81"/>
      <c r="E224" s="35"/>
      <c r="F224" s="82"/>
      <c r="G224" s="82"/>
      <c r="H224" s="105" t="str">
        <f t="shared" si="24"/>
        <v/>
      </c>
      <c r="I224" s="85" t="str">
        <f t="shared" si="25"/>
        <v/>
      </c>
      <c r="J224" s="81"/>
      <c r="K224" s="85" t="str">
        <f t="shared" si="22"/>
        <v/>
      </c>
      <c r="L224" s="81"/>
      <c r="M224" s="85" t="str">
        <f t="shared" si="23"/>
        <v/>
      </c>
      <c r="N224" s="21"/>
    </row>
    <row r="225" spans="1:14" x14ac:dyDescent="0.25">
      <c r="A225" s="85" t="str">
        <f>IF(B225&lt;&gt;"",MAX(A$1:A224)+1,"")</f>
        <v/>
      </c>
      <c r="B225" s="81"/>
      <c r="C225" s="37" t="str">
        <f t="shared" si="21"/>
        <v/>
      </c>
      <c r="D225" s="81"/>
      <c r="E225" s="35"/>
      <c r="F225" s="82"/>
      <c r="G225" s="82"/>
      <c r="H225" s="105" t="str">
        <f t="shared" si="24"/>
        <v/>
      </c>
      <c r="I225" s="85" t="str">
        <f t="shared" si="25"/>
        <v/>
      </c>
      <c r="J225" s="81"/>
      <c r="K225" s="85" t="str">
        <f t="shared" si="22"/>
        <v/>
      </c>
      <c r="L225" s="81"/>
      <c r="M225" s="85" t="str">
        <f t="shared" si="23"/>
        <v/>
      </c>
      <c r="N225" s="21"/>
    </row>
    <row r="226" spans="1:14" x14ac:dyDescent="0.25">
      <c r="A226" s="85" t="str">
        <f>IF(B226&lt;&gt;"",MAX(A$1:A225)+1,"")</f>
        <v/>
      </c>
      <c r="B226" s="81"/>
      <c r="C226" s="37" t="str">
        <f t="shared" si="21"/>
        <v/>
      </c>
      <c r="D226" s="81"/>
      <c r="E226" s="35"/>
      <c r="F226" s="82"/>
      <c r="G226" s="82"/>
      <c r="H226" s="105" t="str">
        <f t="shared" si="24"/>
        <v/>
      </c>
      <c r="I226" s="85" t="str">
        <f t="shared" si="25"/>
        <v/>
      </c>
      <c r="J226" s="81"/>
      <c r="K226" s="85" t="str">
        <f t="shared" si="22"/>
        <v/>
      </c>
      <c r="L226" s="81"/>
      <c r="M226" s="85" t="str">
        <f t="shared" si="23"/>
        <v/>
      </c>
      <c r="N226" s="21"/>
    </row>
    <row r="227" spans="1:14" x14ac:dyDescent="0.25">
      <c r="A227" s="85" t="str">
        <f>IF(B227&lt;&gt;"",MAX(A$1:A226)+1,"")</f>
        <v/>
      </c>
      <c r="B227" s="81"/>
      <c r="C227" s="37" t="str">
        <f t="shared" si="21"/>
        <v/>
      </c>
      <c r="D227" s="81"/>
      <c r="E227" s="35"/>
      <c r="F227" s="82"/>
      <c r="G227" s="82"/>
      <c r="H227" s="105" t="str">
        <f t="shared" si="24"/>
        <v/>
      </c>
      <c r="I227" s="85" t="str">
        <f t="shared" si="25"/>
        <v/>
      </c>
      <c r="J227" s="81"/>
      <c r="K227" s="85" t="str">
        <f t="shared" si="22"/>
        <v/>
      </c>
      <c r="L227" s="81"/>
      <c r="M227" s="85" t="str">
        <f t="shared" si="23"/>
        <v/>
      </c>
      <c r="N227" s="21"/>
    </row>
    <row r="228" spans="1:14" x14ac:dyDescent="0.25">
      <c r="A228" s="85" t="str">
        <f>IF(B228&lt;&gt;"",MAX(A$1:A227)+1,"")</f>
        <v/>
      </c>
      <c r="B228" s="81"/>
      <c r="C228" s="37" t="str">
        <f t="shared" si="21"/>
        <v/>
      </c>
      <c r="D228" s="81"/>
      <c r="E228" s="35"/>
      <c r="F228" s="82"/>
      <c r="G228" s="82"/>
      <c r="H228" s="105" t="str">
        <f t="shared" si="24"/>
        <v/>
      </c>
      <c r="I228" s="85" t="str">
        <f t="shared" si="25"/>
        <v/>
      </c>
      <c r="J228" s="81"/>
      <c r="K228" s="85" t="str">
        <f t="shared" si="22"/>
        <v/>
      </c>
      <c r="L228" s="81"/>
      <c r="M228" s="85" t="str">
        <f t="shared" si="23"/>
        <v/>
      </c>
      <c r="N228" s="21"/>
    </row>
    <row r="229" spans="1:14" x14ac:dyDescent="0.25">
      <c r="A229" s="85" t="str">
        <f>IF(B229&lt;&gt;"",MAX(A$1:A228)+1,"")</f>
        <v/>
      </c>
      <c r="B229" s="81"/>
      <c r="C229" s="37" t="str">
        <f t="shared" si="21"/>
        <v/>
      </c>
      <c r="D229" s="81"/>
      <c r="E229" s="35"/>
      <c r="F229" s="82"/>
      <c r="G229" s="82"/>
      <c r="H229" s="105" t="str">
        <f t="shared" si="24"/>
        <v/>
      </c>
      <c r="I229" s="85" t="str">
        <f t="shared" si="25"/>
        <v/>
      </c>
      <c r="J229" s="81"/>
      <c r="K229" s="85" t="str">
        <f t="shared" si="22"/>
        <v/>
      </c>
      <c r="L229" s="81"/>
      <c r="M229" s="85" t="str">
        <f t="shared" si="23"/>
        <v/>
      </c>
      <c r="N229" s="21"/>
    </row>
    <row r="230" spans="1:14" x14ac:dyDescent="0.25">
      <c r="A230" s="85" t="str">
        <f>IF(B230&lt;&gt;"",MAX(A$1:A229)+1,"")</f>
        <v/>
      </c>
      <c r="B230" s="81"/>
      <c r="C230" s="37" t="str">
        <f t="shared" si="21"/>
        <v/>
      </c>
      <c r="D230" s="81"/>
      <c r="E230" s="35"/>
      <c r="F230" s="82"/>
      <c r="G230" s="82"/>
      <c r="H230" s="105" t="str">
        <f t="shared" si="24"/>
        <v/>
      </c>
      <c r="I230" s="85" t="str">
        <f t="shared" si="25"/>
        <v/>
      </c>
      <c r="J230" s="81"/>
      <c r="K230" s="85" t="str">
        <f t="shared" si="22"/>
        <v/>
      </c>
      <c r="L230" s="81"/>
      <c r="M230" s="85" t="str">
        <f t="shared" si="23"/>
        <v/>
      </c>
      <c r="N230" s="21"/>
    </row>
    <row r="231" spans="1:14" x14ac:dyDescent="0.25">
      <c r="A231" s="85" t="str">
        <f>IF(B231&lt;&gt;"",MAX(A$1:A230)+1,"")</f>
        <v/>
      </c>
      <c r="B231" s="81"/>
      <c r="C231" s="37" t="str">
        <f t="shared" si="21"/>
        <v/>
      </c>
      <c r="D231" s="81"/>
      <c r="E231" s="35"/>
      <c r="F231" s="82"/>
      <c r="G231" s="82"/>
      <c r="H231" s="105" t="str">
        <f t="shared" si="24"/>
        <v/>
      </c>
      <c r="I231" s="85" t="str">
        <f t="shared" si="25"/>
        <v/>
      </c>
      <c r="J231" s="81"/>
      <c r="K231" s="85" t="str">
        <f t="shared" si="22"/>
        <v/>
      </c>
      <c r="L231" s="81"/>
      <c r="M231" s="85" t="str">
        <f t="shared" si="23"/>
        <v/>
      </c>
      <c r="N231" s="21"/>
    </row>
    <row r="232" spans="1:14" x14ac:dyDescent="0.25">
      <c r="A232" s="85" t="str">
        <f>IF(B232&lt;&gt;"",MAX(A$1:A231)+1,"")</f>
        <v/>
      </c>
      <c r="B232" s="81"/>
      <c r="C232" s="37" t="str">
        <f t="shared" si="21"/>
        <v/>
      </c>
      <c r="D232" s="81"/>
      <c r="E232" s="35"/>
      <c r="F232" s="82"/>
      <c r="G232" s="82"/>
      <c r="H232" s="105" t="str">
        <f t="shared" si="24"/>
        <v/>
      </c>
      <c r="I232" s="85" t="str">
        <f t="shared" si="25"/>
        <v/>
      </c>
      <c r="J232" s="81"/>
      <c r="K232" s="85" t="str">
        <f t="shared" si="22"/>
        <v/>
      </c>
      <c r="L232" s="81"/>
      <c r="M232" s="85" t="str">
        <f t="shared" si="23"/>
        <v/>
      </c>
      <c r="N232" s="21"/>
    </row>
    <row r="233" spans="1:14" x14ac:dyDescent="0.25">
      <c r="A233" s="85" t="str">
        <f>IF(B233&lt;&gt;"",MAX(A$1:A232)+1,"")</f>
        <v/>
      </c>
      <c r="B233" s="81"/>
      <c r="C233" s="37" t="str">
        <f t="shared" si="21"/>
        <v/>
      </c>
      <c r="D233" s="81"/>
      <c r="E233" s="35"/>
      <c r="F233" s="82"/>
      <c r="G233" s="82"/>
      <c r="H233" s="105" t="str">
        <f t="shared" si="24"/>
        <v/>
      </c>
      <c r="I233" s="85" t="str">
        <f t="shared" si="25"/>
        <v/>
      </c>
      <c r="J233" s="81"/>
      <c r="K233" s="85" t="str">
        <f t="shared" si="22"/>
        <v/>
      </c>
      <c r="L233" s="81"/>
      <c r="M233" s="85" t="str">
        <f t="shared" si="23"/>
        <v/>
      </c>
      <c r="N233" s="21"/>
    </row>
    <row r="234" spans="1:14" x14ac:dyDescent="0.25">
      <c r="A234" s="85" t="str">
        <f>IF(B234&lt;&gt;"",MAX(A$1:A233)+1,"")</f>
        <v/>
      </c>
      <c r="B234" s="81"/>
      <c r="C234" s="37" t="str">
        <f t="shared" si="21"/>
        <v/>
      </c>
      <c r="D234" s="81"/>
      <c r="E234" s="35"/>
      <c r="F234" s="82"/>
      <c r="G234" s="82"/>
      <c r="H234" s="105" t="str">
        <f t="shared" si="24"/>
        <v/>
      </c>
      <c r="I234" s="85" t="str">
        <f t="shared" si="25"/>
        <v/>
      </c>
      <c r="J234" s="81"/>
      <c r="K234" s="85" t="str">
        <f t="shared" si="22"/>
        <v/>
      </c>
      <c r="L234" s="81"/>
      <c r="M234" s="85" t="str">
        <f t="shared" si="23"/>
        <v/>
      </c>
      <c r="N234" s="21"/>
    </row>
    <row r="235" spans="1:14" x14ac:dyDescent="0.25">
      <c r="A235" s="85" t="str">
        <f>IF(B235&lt;&gt;"",MAX(A$1:A234)+1,"")</f>
        <v/>
      </c>
      <c r="B235" s="81"/>
      <c r="C235" s="37" t="str">
        <f t="shared" si="21"/>
        <v/>
      </c>
      <c r="D235" s="81"/>
      <c r="E235" s="35"/>
      <c r="F235" s="82"/>
      <c r="G235" s="82"/>
      <c r="H235" s="105" t="str">
        <f t="shared" si="24"/>
        <v/>
      </c>
      <c r="I235" s="85" t="str">
        <f t="shared" si="25"/>
        <v/>
      </c>
      <c r="J235" s="81"/>
      <c r="K235" s="85" t="str">
        <f t="shared" si="22"/>
        <v/>
      </c>
      <c r="L235" s="81"/>
      <c r="M235" s="85" t="str">
        <f t="shared" si="23"/>
        <v/>
      </c>
      <c r="N235" s="21"/>
    </row>
    <row r="236" spans="1:14" x14ac:dyDescent="0.25">
      <c r="A236" s="85" t="str">
        <f>IF(B236&lt;&gt;"",MAX(A$1:A235)+1,"")</f>
        <v/>
      </c>
      <c r="B236" s="81"/>
      <c r="C236" s="37" t="str">
        <f t="shared" si="21"/>
        <v/>
      </c>
      <c r="D236" s="81"/>
      <c r="E236" s="35"/>
      <c r="F236" s="82"/>
      <c r="G236" s="82"/>
      <c r="H236" s="105" t="str">
        <f t="shared" si="24"/>
        <v/>
      </c>
      <c r="I236" s="85" t="str">
        <f t="shared" si="25"/>
        <v/>
      </c>
      <c r="J236" s="81"/>
      <c r="K236" s="85" t="str">
        <f t="shared" si="22"/>
        <v/>
      </c>
      <c r="L236" s="81"/>
      <c r="M236" s="85" t="str">
        <f t="shared" si="23"/>
        <v/>
      </c>
      <c r="N236" s="21"/>
    </row>
    <row r="237" spans="1:14" x14ac:dyDescent="0.25">
      <c r="A237" s="85" t="str">
        <f>IF(B237&lt;&gt;"",MAX(A$1:A236)+1,"")</f>
        <v/>
      </c>
      <c r="B237" s="81"/>
      <c r="C237" s="37" t="str">
        <f t="shared" si="21"/>
        <v/>
      </c>
      <c r="D237" s="81"/>
      <c r="E237" s="35"/>
      <c r="F237" s="82"/>
      <c r="G237" s="82"/>
      <c r="H237" s="105" t="str">
        <f t="shared" si="24"/>
        <v/>
      </c>
      <c r="I237" s="85" t="str">
        <f t="shared" si="25"/>
        <v/>
      </c>
      <c r="J237" s="81"/>
      <c r="K237" s="85" t="str">
        <f t="shared" si="22"/>
        <v/>
      </c>
      <c r="L237" s="81"/>
      <c r="M237" s="85" t="str">
        <f t="shared" si="23"/>
        <v/>
      </c>
      <c r="N237" s="21"/>
    </row>
    <row r="238" spans="1:14" x14ac:dyDescent="0.25">
      <c r="A238" s="85" t="str">
        <f>IF(B238&lt;&gt;"",MAX(A$1:A237)+1,"")</f>
        <v/>
      </c>
      <c r="B238" s="81"/>
      <c r="C238" s="37" t="str">
        <f t="shared" si="21"/>
        <v/>
      </c>
      <c r="D238" s="81"/>
      <c r="E238" s="35"/>
      <c r="F238" s="82"/>
      <c r="G238" s="82"/>
      <c r="H238" s="105" t="str">
        <f t="shared" si="24"/>
        <v/>
      </c>
      <c r="I238" s="85" t="str">
        <f t="shared" si="25"/>
        <v/>
      </c>
      <c r="J238" s="81"/>
      <c r="K238" s="85" t="str">
        <f t="shared" si="22"/>
        <v/>
      </c>
      <c r="L238" s="81"/>
      <c r="M238" s="85" t="str">
        <f t="shared" si="23"/>
        <v/>
      </c>
      <c r="N238" s="21"/>
    </row>
    <row r="239" spans="1:14" x14ac:dyDescent="0.25">
      <c r="A239" s="85" t="str">
        <f>IF(B239&lt;&gt;"",MAX(A$1:A238)+1,"")</f>
        <v/>
      </c>
      <c r="B239" s="81"/>
      <c r="C239" s="37" t="str">
        <f t="shared" si="21"/>
        <v/>
      </c>
      <c r="D239" s="81"/>
      <c r="E239" s="35"/>
      <c r="F239" s="82"/>
      <c r="G239" s="82"/>
      <c r="H239" s="105" t="str">
        <f t="shared" si="24"/>
        <v/>
      </c>
      <c r="I239" s="85" t="str">
        <f t="shared" si="25"/>
        <v/>
      </c>
      <c r="J239" s="81"/>
      <c r="K239" s="85" t="str">
        <f t="shared" si="22"/>
        <v/>
      </c>
      <c r="L239" s="81"/>
      <c r="M239" s="85" t="str">
        <f t="shared" si="23"/>
        <v/>
      </c>
      <c r="N239" s="21"/>
    </row>
    <row r="240" spans="1:14" x14ac:dyDescent="0.25">
      <c r="A240" s="85" t="str">
        <f>IF(B240&lt;&gt;"",MAX(A$1:A239)+1,"")</f>
        <v/>
      </c>
      <c r="B240" s="81"/>
      <c r="C240" s="37" t="str">
        <f t="shared" si="21"/>
        <v/>
      </c>
      <c r="D240" s="81"/>
      <c r="E240" s="35"/>
      <c r="F240" s="82"/>
      <c r="G240" s="82"/>
      <c r="H240" s="105" t="str">
        <f t="shared" si="24"/>
        <v/>
      </c>
      <c r="I240" s="85" t="str">
        <f t="shared" si="25"/>
        <v/>
      </c>
      <c r="J240" s="81"/>
      <c r="K240" s="85" t="str">
        <f t="shared" si="22"/>
        <v/>
      </c>
      <c r="L240" s="81"/>
      <c r="M240" s="85" t="str">
        <f t="shared" si="23"/>
        <v/>
      </c>
      <c r="N240" s="21"/>
    </row>
    <row r="241" spans="1:14" x14ac:dyDescent="0.25">
      <c r="A241" s="85" t="str">
        <f>IF(B241&lt;&gt;"",MAX(A$1:A240)+1,"")</f>
        <v/>
      </c>
      <c r="B241" s="81"/>
      <c r="C241" s="37" t="str">
        <f t="shared" si="21"/>
        <v/>
      </c>
      <c r="D241" s="81"/>
      <c r="E241" s="35"/>
      <c r="F241" s="82"/>
      <c r="G241" s="82"/>
      <c r="H241" s="105" t="str">
        <f t="shared" si="24"/>
        <v/>
      </c>
      <c r="I241" s="85" t="str">
        <f t="shared" si="25"/>
        <v/>
      </c>
      <c r="J241" s="81"/>
      <c r="K241" s="85" t="str">
        <f t="shared" si="22"/>
        <v/>
      </c>
      <c r="L241" s="81"/>
      <c r="M241" s="85" t="str">
        <f t="shared" si="23"/>
        <v/>
      </c>
      <c r="N241" s="21"/>
    </row>
    <row r="242" spans="1:14" x14ac:dyDescent="0.25">
      <c r="A242" s="85" t="str">
        <f>IF(B242&lt;&gt;"",MAX(A$1:A241)+1,"")</f>
        <v/>
      </c>
      <c r="B242" s="81"/>
      <c r="C242" s="37" t="str">
        <f t="shared" si="21"/>
        <v/>
      </c>
      <c r="D242" s="81"/>
      <c r="E242" s="35"/>
      <c r="F242" s="82"/>
      <c r="G242" s="82"/>
      <c r="H242" s="105" t="str">
        <f t="shared" si="24"/>
        <v/>
      </c>
      <c r="I242" s="85" t="str">
        <f t="shared" si="25"/>
        <v/>
      </c>
      <c r="J242" s="81"/>
      <c r="K242" s="85" t="str">
        <f t="shared" si="22"/>
        <v/>
      </c>
      <c r="L242" s="81"/>
      <c r="M242" s="85" t="str">
        <f t="shared" si="23"/>
        <v/>
      </c>
      <c r="N242" s="21"/>
    </row>
    <row r="243" spans="1:14" x14ac:dyDescent="0.25">
      <c r="A243" s="85" t="str">
        <f>IF(B243&lt;&gt;"",MAX(A$1:A242)+1,"")</f>
        <v/>
      </c>
      <c r="B243" s="81"/>
      <c r="C243" s="37" t="str">
        <f t="shared" si="21"/>
        <v/>
      </c>
      <c r="D243" s="81"/>
      <c r="E243" s="35"/>
      <c r="F243" s="82"/>
      <c r="G243" s="82"/>
      <c r="H243" s="105" t="str">
        <f t="shared" si="24"/>
        <v/>
      </c>
      <c r="I243" s="85" t="str">
        <f t="shared" si="25"/>
        <v/>
      </c>
      <c r="J243" s="81"/>
      <c r="K243" s="85" t="str">
        <f t="shared" si="22"/>
        <v/>
      </c>
      <c r="L243" s="81"/>
      <c r="M243" s="85" t="str">
        <f t="shared" si="23"/>
        <v/>
      </c>
      <c r="N243" s="21"/>
    </row>
    <row r="244" spans="1:14" x14ac:dyDescent="0.25">
      <c r="A244" s="85" t="str">
        <f>IF(B244&lt;&gt;"",MAX(A$1:A243)+1,"")</f>
        <v/>
      </c>
      <c r="B244" s="81"/>
      <c r="C244" s="37" t="str">
        <f t="shared" si="21"/>
        <v/>
      </c>
      <c r="D244" s="81"/>
      <c r="E244" s="35"/>
      <c r="F244" s="82"/>
      <c r="G244" s="82"/>
      <c r="H244" s="105" t="str">
        <f t="shared" si="24"/>
        <v/>
      </c>
      <c r="I244" s="85" t="str">
        <f t="shared" si="25"/>
        <v/>
      </c>
      <c r="J244" s="81"/>
      <c r="K244" s="85" t="str">
        <f t="shared" si="22"/>
        <v/>
      </c>
      <c r="L244" s="81"/>
      <c r="M244" s="85" t="str">
        <f t="shared" si="23"/>
        <v/>
      </c>
      <c r="N244" s="21"/>
    </row>
    <row r="245" spans="1:14" x14ac:dyDescent="0.25">
      <c r="A245" s="85" t="str">
        <f>IF(B245&lt;&gt;"",MAX(A$1:A244)+1,"")</f>
        <v/>
      </c>
      <c r="B245" s="81"/>
      <c r="C245" s="37" t="str">
        <f t="shared" si="21"/>
        <v/>
      </c>
      <c r="D245" s="81"/>
      <c r="E245" s="35"/>
      <c r="F245" s="82"/>
      <c r="G245" s="82"/>
      <c r="H245" s="105" t="str">
        <f t="shared" si="24"/>
        <v/>
      </c>
      <c r="I245" s="85" t="str">
        <f t="shared" si="25"/>
        <v/>
      </c>
      <c r="J245" s="81"/>
      <c r="K245" s="85" t="str">
        <f t="shared" si="22"/>
        <v/>
      </c>
      <c r="L245" s="81"/>
      <c r="M245" s="85" t="str">
        <f t="shared" si="23"/>
        <v/>
      </c>
      <c r="N245" s="21"/>
    </row>
    <row r="246" spans="1:14" x14ac:dyDescent="0.25">
      <c r="A246" s="85" t="str">
        <f>IF(B246&lt;&gt;"",MAX(A$1:A245)+1,"")</f>
        <v/>
      </c>
      <c r="B246" s="81"/>
      <c r="C246" s="37" t="str">
        <f t="shared" si="21"/>
        <v/>
      </c>
      <c r="D246" s="81"/>
      <c r="E246" s="35"/>
      <c r="F246" s="82"/>
      <c r="G246" s="82"/>
      <c r="H246" s="105" t="str">
        <f t="shared" si="24"/>
        <v/>
      </c>
      <c r="I246" s="85" t="str">
        <f t="shared" si="25"/>
        <v/>
      </c>
      <c r="J246" s="81"/>
      <c r="K246" s="85" t="str">
        <f t="shared" si="22"/>
        <v/>
      </c>
      <c r="L246" s="81"/>
      <c r="M246" s="85" t="str">
        <f t="shared" si="23"/>
        <v/>
      </c>
      <c r="N246" s="21"/>
    </row>
    <row r="247" spans="1:14" x14ac:dyDescent="0.25">
      <c r="A247" s="85" t="str">
        <f>IF(B247&lt;&gt;"",MAX(A$1:A246)+1,"")</f>
        <v/>
      </c>
      <c r="B247" s="81"/>
      <c r="C247" s="37" t="str">
        <f t="shared" si="21"/>
        <v/>
      </c>
      <c r="D247" s="81"/>
      <c r="E247" s="35"/>
      <c r="F247" s="82"/>
      <c r="G247" s="82"/>
      <c r="H247" s="105" t="str">
        <f t="shared" si="24"/>
        <v/>
      </c>
      <c r="I247" s="85" t="str">
        <f t="shared" si="25"/>
        <v/>
      </c>
      <c r="J247" s="81"/>
      <c r="K247" s="85" t="str">
        <f t="shared" si="22"/>
        <v/>
      </c>
      <c r="L247" s="81"/>
      <c r="M247" s="85" t="str">
        <f t="shared" si="23"/>
        <v/>
      </c>
      <c r="N247" s="21"/>
    </row>
    <row r="248" spans="1:14" x14ac:dyDescent="0.25">
      <c r="A248" s="85" t="str">
        <f>IF(B248&lt;&gt;"",MAX(A$1:A247)+1,"")</f>
        <v/>
      </c>
      <c r="B248" s="81"/>
      <c r="C248" s="37" t="str">
        <f t="shared" si="21"/>
        <v/>
      </c>
      <c r="D248" s="81"/>
      <c r="E248" s="35"/>
      <c r="F248" s="82"/>
      <c r="G248" s="82"/>
      <c r="H248" s="105" t="str">
        <f t="shared" si="24"/>
        <v/>
      </c>
      <c r="I248" s="85" t="str">
        <f t="shared" si="25"/>
        <v/>
      </c>
      <c r="J248" s="81"/>
      <c r="K248" s="85" t="str">
        <f t="shared" si="22"/>
        <v/>
      </c>
      <c r="L248" s="81"/>
      <c r="M248" s="85" t="str">
        <f t="shared" si="23"/>
        <v/>
      </c>
      <c r="N248" s="21"/>
    </row>
    <row r="249" spans="1:14" x14ac:dyDescent="0.25">
      <c r="A249" s="85" t="str">
        <f>IF(B249&lt;&gt;"",MAX(A$1:A248)+1,"")</f>
        <v/>
      </c>
      <c r="B249" s="81"/>
      <c r="C249" s="37" t="str">
        <f t="shared" si="21"/>
        <v/>
      </c>
      <c r="D249" s="81"/>
      <c r="E249" s="35"/>
      <c r="F249" s="82"/>
      <c r="G249" s="82"/>
      <c r="H249" s="105" t="str">
        <f t="shared" si="24"/>
        <v/>
      </c>
      <c r="I249" s="85" t="str">
        <f t="shared" si="25"/>
        <v/>
      </c>
      <c r="J249" s="81"/>
      <c r="K249" s="85" t="str">
        <f t="shared" si="22"/>
        <v/>
      </c>
      <c r="L249" s="81"/>
      <c r="M249" s="85" t="str">
        <f t="shared" si="23"/>
        <v/>
      </c>
      <c r="N249" s="21"/>
    </row>
    <row r="250" spans="1:14" x14ac:dyDescent="0.25">
      <c r="A250" s="85" t="str">
        <f>IF(B250&lt;&gt;"",MAX(A$1:A249)+1,"")</f>
        <v/>
      </c>
      <c r="B250" s="81"/>
      <c r="C250" s="37" t="str">
        <f t="shared" si="21"/>
        <v/>
      </c>
      <c r="D250" s="81"/>
      <c r="E250" s="35"/>
      <c r="F250" s="82"/>
      <c r="G250" s="82"/>
      <c r="H250" s="105" t="str">
        <f t="shared" si="24"/>
        <v/>
      </c>
      <c r="I250" s="85" t="str">
        <f t="shared" si="25"/>
        <v/>
      </c>
      <c r="J250" s="81"/>
      <c r="K250" s="85" t="str">
        <f t="shared" si="22"/>
        <v/>
      </c>
      <c r="L250" s="81"/>
      <c r="M250" s="85" t="str">
        <f t="shared" si="23"/>
        <v/>
      </c>
      <c r="N250" s="21"/>
    </row>
  </sheetData>
  <autoFilter ref="B1:L250" xr:uid="{7AC5C75C-5D34-4032-BDBA-71A2FDF4AEFB}">
    <sortState xmlns:xlrd2="http://schemas.microsoft.com/office/spreadsheetml/2017/richdata2" ref="B2:L250">
      <sortCondition ref="B1:B250"/>
    </sortState>
  </autoFilter>
  <sortState xmlns:xlrd2="http://schemas.microsoft.com/office/spreadsheetml/2017/richdata2" ref="B204:M217">
    <sortCondition ref="K204:K217"/>
  </sortState>
  <dataValidations count="5">
    <dataValidation type="list" allowBlank="1" showInputMessage="1" showErrorMessage="1" sqref="L2:L250" xr:uid="{6CB81DA3-2E8A-4136-91E0-6C36505FB365}">
      <formula1>"0,1,2,3"</formula1>
    </dataValidation>
    <dataValidation type="list" allowBlank="1" showInputMessage="1" showErrorMessage="1" sqref="E2:E250" xr:uid="{A328773A-90E7-459E-8078-CD91912D2DC5}">
      <formula1>"A,B,C,S"</formula1>
    </dataValidation>
    <dataValidation type="list" allowBlank="1" showInputMessage="1" sqref="B2:B250" xr:uid="{47F18F9F-80EF-462F-AF6E-B92B4AA0A349}">
      <formula1>OFFSET(SystemList,0,0,COUNTA(SystemList)-COUNTBLANK(SystemList),1)</formula1>
    </dataValidation>
    <dataValidation type="list" allowBlank="1" showInputMessage="1" showErrorMessage="1" sqref="D2:D250" xr:uid="{F6194E9C-2133-4116-B1D5-53BC70039725}">
      <formula1>ShipTypeList</formula1>
    </dataValidation>
    <dataValidation type="list" allowBlank="1" showInputMessage="1" showErrorMessage="1" sqref="J2:J250" xr:uid="{11B437A1-2762-4891-8F47-09DCEB9D3D15}">
      <formula1>"0,1,2,3,4,5,6"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EADDE-17AC-4431-BF63-880C0F52EE57}">
  <sheetPr codeName="Sheet18"/>
  <dimension ref="A1:FZ58"/>
  <sheetViews>
    <sheetView showGridLines="0" tabSelected="1" workbookViewId="0">
      <pane xSplit="9" ySplit="2" topLeftCell="J3" activePane="bottomRight" state="frozen"/>
      <selection pane="topRight" activeCell="H1" sqref="H1"/>
      <selection pane="bottomLeft" activeCell="A3" sqref="A3"/>
      <selection pane="bottomRight" activeCell="E17" sqref="E17"/>
    </sheetView>
  </sheetViews>
  <sheetFormatPr defaultRowHeight="15" x14ac:dyDescent="0.25"/>
  <cols>
    <col min="1" max="1" width="9.140625" style="14"/>
    <col min="2" max="2" width="18.7109375" style="14" bestFit="1" customWidth="1"/>
    <col min="3" max="3" width="16.42578125" style="14" customWidth="1"/>
    <col min="4" max="4" width="18" style="14" bestFit="1" customWidth="1"/>
    <col min="5" max="5" width="8.42578125" style="15" customWidth="1"/>
    <col min="6" max="6" width="11.28515625" style="15" bestFit="1" customWidth="1"/>
    <col min="7" max="7" width="8.7109375" style="15" customWidth="1"/>
    <col min="8" max="8" width="9.7109375" style="15" customWidth="1"/>
    <col min="9" max="9" width="17.7109375" style="14" bestFit="1" customWidth="1"/>
    <col min="10" max="10" width="24.140625" style="14" bestFit="1" customWidth="1"/>
    <col min="11" max="11" width="11.42578125" style="14" bestFit="1" customWidth="1"/>
    <col min="12" max="12" width="10.140625" style="14" customWidth="1"/>
    <col min="13" max="13" width="9.140625" style="15"/>
    <col min="14" max="14" width="10.5703125" style="15" bestFit="1" customWidth="1"/>
    <col min="15" max="15" width="9.140625" style="15"/>
    <col min="16" max="16" width="16.140625" style="14" customWidth="1"/>
    <col min="17" max="27" width="3" style="16" customWidth="1"/>
    <col min="28" max="28" width="3" style="17" customWidth="1"/>
    <col min="29" max="39" width="3" style="16" customWidth="1"/>
    <col min="40" max="92" width="3" style="17" customWidth="1"/>
    <col min="93" max="153" width="3" style="14" customWidth="1"/>
    <col min="154" max="165" width="9.7109375" style="14" customWidth="1"/>
    <col min="166" max="179" width="9.140625" style="14"/>
    <col min="180" max="180" width="18.140625" style="14" bestFit="1" customWidth="1"/>
    <col min="181" max="181" width="10.42578125" style="14" bestFit="1" customWidth="1"/>
    <col min="182" max="182" width="7" style="14" bestFit="1" customWidth="1"/>
    <col min="183" max="16384" width="9.140625" style="14"/>
  </cols>
  <sheetData>
    <row r="1" spans="1:182" s="12" customFormat="1" ht="15.75" thickBot="1" x14ac:dyDescent="0.3">
      <c r="A1" s="28"/>
      <c r="B1" s="28"/>
      <c r="C1" s="173"/>
      <c r="D1" s="174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175" t="s">
        <v>278</v>
      </c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7"/>
      <c r="AN1" s="175" t="s">
        <v>280</v>
      </c>
      <c r="AO1" s="176"/>
      <c r="AP1" s="176"/>
      <c r="AQ1" s="176"/>
      <c r="AR1" s="176"/>
      <c r="AS1" s="177"/>
      <c r="AT1" s="175" t="s">
        <v>279</v>
      </c>
      <c r="AU1" s="176"/>
      <c r="AV1" s="177"/>
      <c r="AW1" s="175" t="s">
        <v>281</v>
      </c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7"/>
      <c r="BI1" s="175" t="s">
        <v>282</v>
      </c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7"/>
      <c r="BV1" s="175" t="s">
        <v>527</v>
      </c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7"/>
      <c r="CN1" s="175" t="s">
        <v>743</v>
      </c>
      <c r="CO1" s="176"/>
      <c r="CP1" s="176"/>
      <c r="CQ1" s="176"/>
      <c r="CR1" s="176"/>
      <c r="CS1" s="176"/>
      <c r="CT1" s="176"/>
      <c r="CU1" s="176"/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F1" s="176"/>
      <c r="DG1" s="176"/>
      <c r="DH1" s="176"/>
      <c r="DI1" s="176"/>
      <c r="DJ1" s="176"/>
      <c r="DK1" s="176"/>
      <c r="DL1" s="177"/>
      <c r="DM1" s="175" t="s">
        <v>707</v>
      </c>
      <c r="DN1" s="176"/>
      <c r="DO1" s="176"/>
      <c r="DP1" s="176"/>
      <c r="DQ1" s="176"/>
      <c r="DR1" s="176"/>
      <c r="DS1" s="176"/>
      <c r="DT1" s="176"/>
      <c r="DU1" s="177"/>
      <c r="DV1" s="175" t="s">
        <v>706</v>
      </c>
      <c r="DW1" s="176"/>
      <c r="DX1" s="176"/>
      <c r="DY1" s="176"/>
      <c r="DZ1" s="176"/>
      <c r="EA1" s="176"/>
      <c r="EB1" s="176"/>
      <c r="EC1" s="176"/>
      <c r="ED1" s="176"/>
      <c r="EE1" s="177"/>
      <c r="EF1" s="175" t="s">
        <v>715</v>
      </c>
      <c r="EG1" s="176"/>
      <c r="EH1" s="176"/>
      <c r="EI1" s="176"/>
      <c r="EJ1" s="176"/>
      <c r="EK1" s="176"/>
      <c r="EL1" s="176"/>
      <c r="EM1" s="176"/>
      <c r="EN1" s="177"/>
      <c r="EO1" s="175" t="s">
        <v>723</v>
      </c>
      <c r="EP1" s="176"/>
      <c r="EQ1" s="176"/>
      <c r="ER1" s="176"/>
      <c r="ES1" s="176"/>
      <c r="ET1" s="176"/>
      <c r="EU1" s="176"/>
      <c r="EV1" s="176"/>
      <c r="EW1" s="177"/>
      <c r="EX1" s="175" t="s">
        <v>786</v>
      </c>
      <c r="EY1" s="176"/>
      <c r="EZ1" s="176"/>
      <c r="FA1" s="176"/>
      <c r="FB1" s="176"/>
      <c r="FC1" s="176"/>
      <c r="FD1" s="176"/>
      <c r="FE1" s="176"/>
      <c r="FF1" s="176"/>
      <c r="FG1" s="176"/>
      <c r="FH1" s="176"/>
      <c r="FI1" s="177"/>
    </row>
    <row r="2" spans="1:182" s="13" customFormat="1" ht="169.5" customHeight="1" thickBot="1" x14ac:dyDescent="0.3">
      <c r="A2" s="63" t="s">
        <v>795</v>
      </c>
      <c r="B2" s="63" t="s">
        <v>796</v>
      </c>
      <c r="C2" s="171" t="s">
        <v>787</v>
      </c>
      <c r="D2" s="172"/>
      <c r="E2" s="63" t="s">
        <v>788</v>
      </c>
      <c r="F2" s="63" t="s">
        <v>789</v>
      </c>
      <c r="G2" s="63" t="s">
        <v>801</v>
      </c>
      <c r="H2" s="63" t="s">
        <v>802</v>
      </c>
      <c r="I2" s="63" t="s">
        <v>797</v>
      </c>
      <c r="J2" s="63" t="s">
        <v>798</v>
      </c>
      <c r="K2" s="63" t="s">
        <v>799</v>
      </c>
      <c r="L2" s="63" t="s">
        <v>790</v>
      </c>
      <c r="M2" s="63" t="s">
        <v>791</v>
      </c>
      <c r="N2" s="63" t="s">
        <v>792</v>
      </c>
      <c r="O2" s="63" t="s">
        <v>793</v>
      </c>
      <c r="P2" s="63" t="s">
        <v>794</v>
      </c>
      <c r="Q2" s="70" t="s">
        <v>22</v>
      </c>
      <c r="R2" s="71" t="s">
        <v>23</v>
      </c>
      <c r="S2" s="71" t="s">
        <v>24</v>
      </c>
      <c r="T2" s="71" t="s">
        <v>25</v>
      </c>
      <c r="U2" s="71" t="s">
        <v>12</v>
      </c>
      <c r="V2" s="71" t="s">
        <v>62</v>
      </c>
      <c r="W2" s="71" t="s">
        <v>27</v>
      </c>
      <c r="X2" s="71" t="s">
        <v>17</v>
      </c>
      <c r="Y2" s="71" t="s">
        <v>26</v>
      </c>
      <c r="Z2" s="71" t="s">
        <v>37</v>
      </c>
      <c r="AA2" s="71" t="s">
        <v>28</v>
      </c>
      <c r="AB2" s="71" t="s">
        <v>50</v>
      </c>
      <c r="AC2" s="71" t="s">
        <v>19</v>
      </c>
      <c r="AD2" s="71" t="s">
        <v>29</v>
      </c>
      <c r="AE2" s="71" t="s">
        <v>63</v>
      </c>
      <c r="AF2" s="71" t="s">
        <v>49</v>
      </c>
      <c r="AG2" s="71" t="s">
        <v>39</v>
      </c>
      <c r="AH2" s="71" t="s">
        <v>21</v>
      </c>
      <c r="AI2" s="71" t="s">
        <v>16</v>
      </c>
      <c r="AJ2" s="71" t="s">
        <v>31</v>
      </c>
      <c r="AK2" s="71" t="s">
        <v>20</v>
      </c>
      <c r="AL2" s="71" t="s">
        <v>34</v>
      </c>
      <c r="AM2" s="72" t="s">
        <v>32</v>
      </c>
      <c r="AN2" s="70" t="s">
        <v>57</v>
      </c>
      <c r="AO2" s="71" t="s">
        <v>55</v>
      </c>
      <c r="AP2" s="71" t="s">
        <v>54</v>
      </c>
      <c r="AQ2" s="71" t="s">
        <v>56</v>
      </c>
      <c r="AR2" s="71" t="s">
        <v>250</v>
      </c>
      <c r="AS2" s="72" t="s">
        <v>58</v>
      </c>
      <c r="AT2" s="70" t="s">
        <v>64</v>
      </c>
      <c r="AU2" s="71" t="s">
        <v>261</v>
      </c>
      <c r="AV2" s="72" t="s">
        <v>65</v>
      </c>
      <c r="AW2" s="70" t="s">
        <v>263</v>
      </c>
      <c r="AX2" s="71" t="s">
        <v>260</v>
      </c>
      <c r="AY2" s="71" t="s">
        <v>264</v>
      </c>
      <c r="AZ2" s="71" t="s">
        <v>255</v>
      </c>
      <c r="BA2" s="71" t="s">
        <v>262</v>
      </c>
      <c r="BB2" s="71" t="s">
        <v>258</v>
      </c>
      <c r="BC2" s="71" t="s">
        <v>265</v>
      </c>
      <c r="BD2" s="71" t="s">
        <v>253</v>
      </c>
      <c r="BE2" s="71" t="s">
        <v>257</v>
      </c>
      <c r="BF2" s="71" t="s">
        <v>254</v>
      </c>
      <c r="BG2" s="71" t="s">
        <v>266</v>
      </c>
      <c r="BH2" s="72" t="s">
        <v>256</v>
      </c>
      <c r="BI2" s="70" t="s">
        <v>267</v>
      </c>
      <c r="BJ2" s="71" t="s">
        <v>268</v>
      </c>
      <c r="BK2" s="71" t="s">
        <v>269</v>
      </c>
      <c r="BL2" s="71" t="s">
        <v>336</v>
      </c>
      <c r="BM2" s="71" t="s">
        <v>270</v>
      </c>
      <c r="BN2" s="71" t="s">
        <v>271</v>
      </c>
      <c r="BO2" s="71" t="s">
        <v>272</v>
      </c>
      <c r="BP2" s="71" t="s">
        <v>273</v>
      </c>
      <c r="BQ2" s="71" t="s">
        <v>274</v>
      </c>
      <c r="BR2" s="71" t="s">
        <v>275</v>
      </c>
      <c r="BS2" s="71" t="s">
        <v>252</v>
      </c>
      <c r="BT2" s="71" t="s">
        <v>276</v>
      </c>
      <c r="BU2" s="72" t="s">
        <v>277</v>
      </c>
      <c r="BV2" s="70" t="s">
        <v>12</v>
      </c>
      <c r="BW2" s="73" t="s">
        <v>62</v>
      </c>
      <c r="BX2" s="73" t="s">
        <v>7</v>
      </c>
      <c r="BY2" s="71" t="s">
        <v>13</v>
      </c>
      <c r="BZ2" s="71" t="s">
        <v>15</v>
      </c>
      <c r="CA2" s="71" t="s">
        <v>4</v>
      </c>
      <c r="CB2" s="71" t="s">
        <v>836</v>
      </c>
      <c r="CC2" s="71" t="s">
        <v>37</v>
      </c>
      <c r="CD2" s="71" t="s">
        <v>11</v>
      </c>
      <c r="CE2" s="71" t="s">
        <v>35</v>
      </c>
      <c r="CF2" s="71" t="s">
        <v>39</v>
      </c>
      <c r="CG2" s="71" t="s">
        <v>21</v>
      </c>
      <c r="CH2" s="71" t="s">
        <v>16</v>
      </c>
      <c r="CI2" s="71" t="s">
        <v>47</v>
      </c>
      <c r="CJ2" s="71" t="s">
        <v>31</v>
      </c>
      <c r="CK2" s="71" t="s">
        <v>34</v>
      </c>
      <c r="CL2" s="71" t="s">
        <v>10</v>
      </c>
      <c r="CM2" s="72" t="s">
        <v>32</v>
      </c>
      <c r="CN2" s="74" t="s">
        <v>744</v>
      </c>
      <c r="CO2" s="75" t="s">
        <v>745</v>
      </c>
      <c r="CP2" s="75" t="s">
        <v>746</v>
      </c>
      <c r="CQ2" s="75" t="s">
        <v>747</v>
      </c>
      <c r="CR2" s="75" t="s">
        <v>748</v>
      </c>
      <c r="CS2" s="75" t="s">
        <v>749</v>
      </c>
      <c r="CT2" s="75" t="s">
        <v>750</v>
      </c>
      <c r="CU2" s="75" t="s">
        <v>751</v>
      </c>
      <c r="CV2" s="75" t="s">
        <v>752</v>
      </c>
      <c r="CW2" s="75" t="s">
        <v>753</v>
      </c>
      <c r="CX2" s="75" t="s">
        <v>754</v>
      </c>
      <c r="CY2" s="75" t="s">
        <v>755</v>
      </c>
      <c r="CZ2" s="75" t="s">
        <v>756</v>
      </c>
      <c r="DA2" s="75" t="s">
        <v>757</v>
      </c>
      <c r="DB2" s="75" t="s">
        <v>758</v>
      </c>
      <c r="DC2" s="75" t="s">
        <v>759</v>
      </c>
      <c r="DD2" s="75" t="s">
        <v>760</v>
      </c>
      <c r="DE2" s="75" t="s">
        <v>761</v>
      </c>
      <c r="DF2" s="75" t="s">
        <v>762</v>
      </c>
      <c r="DG2" s="75" t="s">
        <v>763</v>
      </c>
      <c r="DH2" s="75" t="s">
        <v>764</v>
      </c>
      <c r="DI2" s="75" t="s">
        <v>765</v>
      </c>
      <c r="DJ2" s="75" t="s">
        <v>766</v>
      </c>
      <c r="DK2" s="75" t="s">
        <v>767</v>
      </c>
      <c r="DL2" s="76" t="s">
        <v>768</v>
      </c>
      <c r="DM2" s="127" t="s">
        <v>837</v>
      </c>
      <c r="DN2" s="77" t="s">
        <v>729</v>
      </c>
      <c r="DO2" s="78" t="s">
        <v>730</v>
      </c>
      <c r="DP2" s="78" t="s">
        <v>695</v>
      </c>
      <c r="DQ2" s="78" t="s">
        <v>694</v>
      </c>
      <c r="DR2" s="78" t="s">
        <v>700</v>
      </c>
      <c r="DS2" s="78" t="s">
        <v>698</v>
      </c>
      <c r="DT2" s="79" t="s">
        <v>696</v>
      </c>
      <c r="DU2" s="80" t="s">
        <v>697</v>
      </c>
      <c r="DV2" s="126" t="s">
        <v>837</v>
      </c>
      <c r="DW2" s="78" t="s">
        <v>703</v>
      </c>
      <c r="DX2" s="78" t="s">
        <v>705</v>
      </c>
      <c r="DY2" s="78" t="s">
        <v>702</v>
      </c>
      <c r="DZ2" s="78" t="s">
        <v>704</v>
      </c>
      <c r="EA2" s="78" t="s">
        <v>724</v>
      </c>
      <c r="EB2" s="78" t="s">
        <v>701</v>
      </c>
      <c r="EC2" s="78" t="s">
        <v>726</v>
      </c>
      <c r="ED2" s="79" t="s">
        <v>727</v>
      </c>
      <c r="EE2" s="80" t="s">
        <v>725</v>
      </c>
      <c r="EF2" s="126" t="s">
        <v>837</v>
      </c>
      <c r="EG2" s="77" t="s">
        <v>713</v>
      </c>
      <c r="EH2" s="78" t="s">
        <v>708</v>
      </c>
      <c r="EI2" s="78" t="s">
        <v>712</v>
      </c>
      <c r="EJ2" s="78" t="s">
        <v>710</v>
      </c>
      <c r="EK2" s="78" t="s">
        <v>709</v>
      </c>
      <c r="EL2" s="78" t="s">
        <v>711</v>
      </c>
      <c r="EM2" s="78" t="s">
        <v>714</v>
      </c>
      <c r="EN2" s="80" t="s">
        <v>728</v>
      </c>
      <c r="EO2" s="126" t="s">
        <v>837</v>
      </c>
      <c r="EP2" s="77" t="s">
        <v>718</v>
      </c>
      <c r="EQ2" s="78" t="s">
        <v>717</v>
      </c>
      <c r="ER2" s="78" t="s">
        <v>722</v>
      </c>
      <c r="ES2" s="78" t="s">
        <v>716</v>
      </c>
      <c r="ET2" s="78" t="s">
        <v>721</v>
      </c>
      <c r="EU2" s="78" t="s">
        <v>719</v>
      </c>
      <c r="EV2" s="78" t="s">
        <v>699</v>
      </c>
      <c r="EW2" s="80" t="s">
        <v>720</v>
      </c>
      <c r="EX2" s="67">
        <v>1</v>
      </c>
      <c r="EY2" s="68">
        <v>2</v>
      </c>
      <c r="EZ2" s="68">
        <v>3</v>
      </c>
      <c r="FA2" s="68">
        <v>4</v>
      </c>
      <c r="FB2" s="68">
        <v>5</v>
      </c>
      <c r="FC2" s="68">
        <v>6</v>
      </c>
      <c r="FD2" s="68">
        <v>7</v>
      </c>
      <c r="FE2" s="68">
        <v>8</v>
      </c>
      <c r="FF2" s="68">
        <v>9</v>
      </c>
      <c r="FG2" s="68">
        <v>10</v>
      </c>
      <c r="FH2" s="68">
        <v>11</v>
      </c>
      <c r="FI2" s="69">
        <v>12</v>
      </c>
      <c r="FJ2" s="18"/>
      <c r="FK2" s="18"/>
      <c r="FL2" s="18"/>
      <c r="FM2" s="18"/>
      <c r="FN2" s="18"/>
      <c r="FO2" s="18"/>
      <c r="FP2" s="18"/>
      <c r="FQ2" s="18"/>
    </row>
    <row r="3" spans="1:182" x14ac:dyDescent="0.25">
      <c r="A3" s="40">
        <v>1</v>
      </c>
      <c r="B3" s="141" t="s">
        <v>861</v>
      </c>
      <c r="C3" s="64" t="s">
        <v>531</v>
      </c>
      <c r="D3" s="41">
        <f>IF(MAX(F3:F8)&gt;0,MAX(F3:F8),"")</f>
        <v>6</v>
      </c>
      <c r="E3" s="30" t="s">
        <v>862</v>
      </c>
      <c r="F3" s="45">
        <f>IF(I3&lt;&gt;"",1,"")</f>
        <v>1</v>
      </c>
      <c r="G3" s="45" t="str">
        <f>IF(AND(D4&lt;&gt;"",I3&lt;&gt;""),D4,"")</f>
        <v>Gek</v>
      </c>
      <c r="H3" s="45" t="str">
        <f>IF(AND(D5&lt;&gt;"",I3&lt;&gt;""),D7,"")</f>
        <v>Weak</v>
      </c>
      <c r="I3" s="141" t="s">
        <v>863</v>
      </c>
      <c r="J3" s="150" t="s">
        <v>119</v>
      </c>
      <c r="K3" s="40" t="str">
        <f t="shared" ref="K3:K8" si="0">IF(J3&lt;&gt;"",IF(ISNA(VLOOKUP(J3,PlanetTypeTable,2,FALSE)),"&lt;Unknown&gt;",VLOOKUP(J3,PlanetTypeTable,2,FALSE)),"")</f>
        <v>Toxic</v>
      </c>
      <c r="L3" s="34"/>
      <c r="M3" s="34"/>
      <c r="N3" s="34"/>
      <c r="O3" s="34"/>
      <c r="P3" s="29"/>
      <c r="Q3" s="49"/>
      <c r="R3" s="30"/>
      <c r="S3" s="30"/>
      <c r="T3" s="30"/>
      <c r="U3" s="30" t="s">
        <v>1</v>
      </c>
      <c r="V3" s="30"/>
      <c r="W3" s="30"/>
      <c r="X3" s="30"/>
      <c r="Y3" s="30" t="s">
        <v>1</v>
      </c>
      <c r="Z3" s="30"/>
      <c r="AA3" s="30"/>
      <c r="AB3" s="30"/>
      <c r="AC3" s="30"/>
      <c r="AD3" s="30"/>
      <c r="AE3" s="30" t="s">
        <v>1</v>
      </c>
      <c r="AF3" s="30"/>
      <c r="AG3" s="30"/>
      <c r="AH3" s="30"/>
      <c r="AI3" s="30"/>
      <c r="AJ3" s="30"/>
      <c r="AK3" s="30"/>
      <c r="AL3" s="30"/>
      <c r="AM3" s="50"/>
      <c r="AN3" s="49"/>
      <c r="AO3" s="30"/>
      <c r="AP3" s="30"/>
      <c r="AQ3" s="30" t="s">
        <v>1</v>
      </c>
      <c r="AR3" s="30"/>
      <c r="AS3" s="50"/>
      <c r="AT3" s="49"/>
      <c r="AU3" s="30"/>
      <c r="AV3" s="50"/>
      <c r="AW3" s="49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50"/>
      <c r="BI3" s="49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50"/>
      <c r="BV3" s="49"/>
      <c r="BW3" s="51"/>
      <c r="BX3" s="51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50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0"/>
      <c r="DM3" s="160" t="s">
        <v>249</v>
      </c>
      <c r="DN3" s="30"/>
      <c r="DO3" s="30"/>
      <c r="DP3" s="30">
        <v>1</v>
      </c>
      <c r="DQ3" s="30"/>
      <c r="DR3" s="30"/>
      <c r="DS3" s="30">
        <v>1</v>
      </c>
      <c r="DT3" s="30"/>
      <c r="DU3" s="50">
        <v>1</v>
      </c>
      <c r="DV3" s="161" t="s">
        <v>249</v>
      </c>
      <c r="DW3" s="30"/>
      <c r="DX3" s="30"/>
      <c r="DY3" s="30">
        <v>1</v>
      </c>
      <c r="DZ3" s="30"/>
      <c r="EA3" s="30"/>
      <c r="EB3" s="30">
        <v>1</v>
      </c>
      <c r="EC3" s="30"/>
      <c r="ED3" s="52"/>
      <c r="EE3" s="50"/>
      <c r="EF3" s="161" t="s">
        <v>249</v>
      </c>
      <c r="EG3" s="30">
        <v>1</v>
      </c>
      <c r="EH3" s="30"/>
      <c r="EI3" s="62"/>
      <c r="EJ3" s="30">
        <v>1</v>
      </c>
      <c r="EK3" s="30"/>
      <c r="EL3" s="30"/>
      <c r="EM3" s="30"/>
      <c r="EN3" s="50"/>
      <c r="EO3" s="161" t="s">
        <v>249</v>
      </c>
      <c r="EP3" s="30"/>
      <c r="EQ3" s="30">
        <v>1</v>
      </c>
      <c r="ER3" s="30"/>
      <c r="ES3" s="30"/>
      <c r="ET3" s="30">
        <v>1</v>
      </c>
      <c r="EU3" s="30"/>
      <c r="EV3" s="30"/>
      <c r="EW3" s="50"/>
      <c r="EX3" s="153"/>
      <c r="EY3" s="154"/>
      <c r="EZ3" s="154"/>
      <c r="FA3" s="154"/>
      <c r="FB3" s="154"/>
      <c r="FC3" s="154"/>
      <c r="FD3" s="154"/>
      <c r="FE3" s="154"/>
      <c r="FF3" s="154"/>
      <c r="FG3" s="154"/>
      <c r="FH3" s="154"/>
      <c r="FI3" s="155"/>
      <c r="FR3" s="25">
        <f>IF(FS3&lt;&gt;"",1,"")</f>
        <v>1</v>
      </c>
      <c r="FS3" s="25" t="str">
        <f>IF(B3&lt;&gt;"",B3,"")</f>
        <v>Egunnitr</v>
      </c>
      <c r="FT3" s="25" t="str">
        <f>IF(D4&lt;&gt;"",D4,"")</f>
        <v>Gek</v>
      </c>
      <c r="FV3" s="24">
        <f>IF(FW3&lt;&gt;"",1,"")</f>
        <v>1</v>
      </c>
      <c r="FW3" s="24" t="str">
        <f t="shared" ref="FW3:FW8" si="1">IF($B3&lt;&gt;"",LEFT(E3,2),"")</f>
        <v>F7</v>
      </c>
      <c r="FX3" s="24" t="str">
        <f t="shared" ref="FX3:FZ8" si="2">IF($B3&lt;&gt;"",I3,"")</f>
        <v>Beydon XIII</v>
      </c>
      <c r="FY3" s="24" t="str">
        <f t="shared" si="2"/>
        <v>Corrosive</v>
      </c>
      <c r="FZ3" s="24" t="str">
        <f t="shared" si="2"/>
        <v>Toxic</v>
      </c>
    </row>
    <row r="4" spans="1:182" x14ac:dyDescent="0.25">
      <c r="A4" s="38">
        <f>IF(AND(A3&lt;&gt;"",I4&lt;&gt;""),A$3,"")</f>
        <v>1</v>
      </c>
      <c r="B4" s="37" t="str">
        <f t="shared" ref="B4" si="3">IF(AND($A4&lt;&gt;"",B3&lt;&gt;""),B3,"")</f>
        <v>Egunnitr</v>
      </c>
      <c r="C4" s="65" t="s">
        <v>72</v>
      </c>
      <c r="D4" s="32" t="s">
        <v>59</v>
      </c>
      <c r="E4" s="44" t="str">
        <f>IF(AND(I4&lt;&gt;"",E3&lt;&gt;""),E3,"")</f>
        <v>F7f</v>
      </c>
      <c r="F4" s="44">
        <f>IF(I4&lt;&gt;"",MAX(F3:F3)+1,"")</f>
        <v>2</v>
      </c>
      <c r="G4" s="44" t="str">
        <f>IF(AND(D4&lt;&gt;"",I4&lt;&gt;""),D4,"")</f>
        <v>Gek</v>
      </c>
      <c r="H4" s="44" t="str">
        <f>IF(AND(D5&lt;&gt;"",I4&lt;&gt;""),D7,"")</f>
        <v>Weak</v>
      </c>
      <c r="I4" s="31" t="s">
        <v>864</v>
      </c>
      <c r="J4" s="33" t="s">
        <v>125</v>
      </c>
      <c r="K4" s="38" t="str">
        <f t="shared" si="0"/>
        <v>Barren</v>
      </c>
      <c r="L4" s="35"/>
      <c r="M4" s="35"/>
      <c r="N4" s="35"/>
      <c r="O4" s="35"/>
      <c r="P4" s="31"/>
      <c r="Q4" s="53"/>
      <c r="R4" s="54"/>
      <c r="S4" s="54"/>
      <c r="T4" s="54"/>
      <c r="U4" s="54"/>
      <c r="V4" s="54"/>
      <c r="W4" s="54"/>
      <c r="X4" s="54"/>
      <c r="Y4" s="54" t="s">
        <v>1</v>
      </c>
      <c r="Z4" s="54"/>
      <c r="AA4" s="54"/>
      <c r="AB4" s="54"/>
      <c r="AC4" s="54"/>
      <c r="AD4" s="54"/>
      <c r="AE4" s="54"/>
      <c r="AF4" s="54"/>
      <c r="AG4" s="54"/>
      <c r="AH4" s="54"/>
      <c r="AI4" s="54" t="s">
        <v>1</v>
      </c>
      <c r="AJ4" s="54"/>
      <c r="AK4" s="54"/>
      <c r="AL4" s="54" t="s">
        <v>1</v>
      </c>
      <c r="AM4" s="55"/>
      <c r="AN4" s="53" t="s">
        <v>1</v>
      </c>
      <c r="AO4" s="54"/>
      <c r="AP4" s="54"/>
      <c r="AQ4" s="54"/>
      <c r="AR4" s="54"/>
      <c r="AS4" s="55"/>
      <c r="AT4" s="53"/>
      <c r="AU4" s="54"/>
      <c r="AV4" s="55"/>
      <c r="AW4" s="53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5"/>
      <c r="BI4" s="53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5"/>
      <c r="BV4" s="53"/>
      <c r="BW4" s="56"/>
      <c r="BX4" s="56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5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5"/>
      <c r="DM4" s="165" t="s">
        <v>44</v>
      </c>
      <c r="DN4" s="54"/>
      <c r="DO4" s="54"/>
      <c r="DP4" s="54"/>
      <c r="DQ4" s="54">
        <v>1</v>
      </c>
      <c r="DR4" s="54"/>
      <c r="DS4" s="54">
        <v>1</v>
      </c>
      <c r="DT4" s="54"/>
      <c r="DU4" s="55">
        <v>1</v>
      </c>
      <c r="DV4" s="166" t="s">
        <v>44</v>
      </c>
      <c r="DW4" s="54"/>
      <c r="DX4" s="54"/>
      <c r="DY4" s="54"/>
      <c r="DZ4" s="54"/>
      <c r="EA4" s="54"/>
      <c r="EB4" s="54"/>
      <c r="EC4" s="54">
        <v>1</v>
      </c>
      <c r="ED4" s="57"/>
      <c r="EE4" s="55"/>
      <c r="EF4" s="166" t="s">
        <v>44</v>
      </c>
      <c r="EG4" s="54">
        <v>1</v>
      </c>
      <c r="EH4" s="54">
        <v>1</v>
      </c>
      <c r="EI4" s="54">
        <v>1</v>
      </c>
      <c r="EJ4" s="54"/>
      <c r="EK4" s="54">
        <v>1</v>
      </c>
      <c r="EL4" s="54"/>
      <c r="EM4" s="54"/>
      <c r="EN4" s="55"/>
      <c r="EO4" s="166" t="s">
        <v>44</v>
      </c>
      <c r="EP4" s="54"/>
      <c r="EQ4" s="54"/>
      <c r="ER4" s="54">
        <v>1</v>
      </c>
      <c r="ES4" s="54"/>
      <c r="ET4" s="54"/>
      <c r="EU4" s="54"/>
      <c r="EV4" s="54"/>
      <c r="EW4" s="55"/>
      <c r="EX4" s="156"/>
      <c r="EY4" s="157"/>
      <c r="EZ4" s="157"/>
      <c r="FA4" s="157"/>
      <c r="FB4" s="157"/>
      <c r="FC4" s="157"/>
      <c r="FD4" s="157"/>
      <c r="FE4" s="157"/>
      <c r="FF4" s="157"/>
      <c r="FG4" s="157"/>
      <c r="FH4" s="157"/>
      <c r="FI4" s="158"/>
      <c r="FV4" s="24">
        <f>IF(FW4&lt;&gt;"",MAX($FV$3:FV3)+1,"")</f>
        <v>2</v>
      </c>
      <c r="FW4" s="24" t="str">
        <f t="shared" si="1"/>
        <v>F7</v>
      </c>
      <c r="FX4" s="24" t="str">
        <f t="shared" si="2"/>
        <v>Raye XVI</v>
      </c>
      <c r="FY4" s="24" t="str">
        <f t="shared" si="2"/>
        <v>Desolate</v>
      </c>
      <c r="FZ4" s="24" t="str">
        <f t="shared" si="2"/>
        <v>Barren</v>
      </c>
    </row>
    <row r="5" spans="1:182" x14ac:dyDescent="0.25">
      <c r="A5" s="38">
        <f>IF(AND(A4&lt;&gt;"",I5&lt;&gt;""),A$3,"")</f>
        <v>1</v>
      </c>
      <c r="B5" s="38" t="str">
        <f t="shared" ref="B5" si="4">IF(AND($A5&lt;&gt;"",B3&lt;&gt;""),B3,"")</f>
        <v>Egunnitr</v>
      </c>
      <c r="C5" s="64" t="s">
        <v>317</v>
      </c>
      <c r="D5" s="33" t="s">
        <v>340</v>
      </c>
      <c r="E5" s="44" t="str">
        <f>IF(AND(I5&lt;&gt;"",E3&lt;&gt;""),E3,"")</f>
        <v>F7f</v>
      </c>
      <c r="F5" s="44">
        <f>IF(I5&lt;&gt;"",MAX(F3:F4)+1,"")</f>
        <v>3</v>
      </c>
      <c r="G5" s="44" t="str">
        <f>IF(AND(D4&lt;&gt;"",I5&lt;&gt;""),D4,"")</f>
        <v>Gek</v>
      </c>
      <c r="H5" s="44" t="str">
        <f>IF(AND(D5&lt;&gt;"",I5&lt;&gt;""),D7,"")</f>
        <v>Weak</v>
      </c>
      <c r="I5" s="31" t="s">
        <v>865</v>
      </c>
      <c r="J5" s="33" t="s">
        <v>94</v>
      </c>
      <c r="K5" s="38" t="str">
        <f t="shared" si="0"/>
        <v>Barren</v>
      </c>
      <c r="L5" s="35"/>
      <c r="M5" s="35" t="s">
        <v>869</v>
      </c>
      <c r="N5" s="35"/>
      <c r="O5" s="35"/>
      <c r="P5" s="31"/>
      <c r="Q5" s="53"/>
      <c r="R5" s="54"/>
      <c r="S5" s="54"/>
      <c r="T5" s="54"/>
      <c r="U5" s="54"/>
      <c r="V5" s="54"/>
      <c r="W5" s="54"/>
      <c r="X5" s="54"/>
      <c r="Y5" s="54" t="s">
        <v>1</v>
      </c>
      <c r="Z5" s="54"/>
      <c r="AA5" s="54"/>
      <c r="AB5" s="54"/>
      <c r="AC5" s="54"/>
      <c r="AD5" s="54"/>
      <c r="AE5" s="54"/>
      <c r="AF5" s="54"/>
      <c r="AG5" s="54"/>
      <c r="AH5" s="54"/>
      <c r="AI5" s="54" t="s">
        <v>1</v>
      </c>
      <c r="AJ5" s="54" t="s">
        <v>1</v>
      </c>
      <c r="AK5" s="54"/>
      <c r="AL5" s="54"/>
      <c r="AM5" s="55"/>
      <c r="AN5" s="53" t="s">
        <v>1</v>
      </c>
      <c r="AO5" s="54"/>
      <c r="AP5" s="54"/>
      <c r="AQ5" s="54"/>
      <c r="AR5" s="54"/>
      <c r="AS5" s="55"/>
      <c r="AT5" s="53"/>
      <c r="AU5" s="54"/>
      <c r="AV5" s="55"/>
      <c r="AW5" s="53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5"/>
      <c r="BI5" s="53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5"/>
      <c r="BV5" s="53"/>
      <c r="BW5" s="56"/>
      <c r="BX5" s="56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5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5"/>
      <c r="DM5" s="163" t="s">
        <v>45</v>
      </c>
      <c r="DN5" s="54">
        <v>1</v>
      </c>
      <c r="DO5" s="54">
        <v>1</v>
      </c>
      <c r="DP5" s="54">
        <v>1</v>
      </c>
      <c r="DQ5" s="54">
        <v>1</v>
      </c>
      <c r="DR5" s="54">
        <v>1</v>
      </c>
      <c r="DS5" s="54"/>
      <c r="DT5" s="54">
        <v>1</v>
      </c>
      <c r="DU5" s="55">
        <v>1</v>
      </c>
      <c r="DV5" s="164" t="s">
        <v>45</v>
      </c>
      <c r="DW5" s="54"/>
      <c r="DX5" s="54"/>
      <c r="DY5" s="54"/>
      <c r="DZ5" s="54"/>
      <c r="EA5" s="54"/>
      <c r="EB5" s="54">
        <v>1</v>
      </c>
      <c r="EC5" s="54">
        <v>1</v>
      </c>
      <c r="ED5" s="57">
        <v>1</v>
      </c>
      <c r="EE5" s="55"/>
      <c r="EF5" s="164" t="s">
        <v>45</v>
      </c>
      <c r="EG5" s="54"/>
      <c r="EH5" s="54"/>
      <c r="EI5" s="54">
        <v>1</v>
      </c>
      <c r="EJ5" s="54">
        <v>1</v>
      </c>
      <c r="EK5" s="54"/>
      <c r="EL5" s="54"/>
      <c r="EM5" s="54">
        <v>1</v>
      </c>
      <c r="EN5" s="55"/>
      <c r="EO5" s="164" t="s">
        <v>45</v>
      </c>
      <c r="EP5" s="54"/>
      <c r="EQ5" s="54"/>
      <c r="ER5" s="54">
        <v>1</v>
      </c>
      <c r="ES5" s="54">
        <v>1</v>
      </c>
      <c r="ET5" s="54"/>
      <c r="EU5" s="54">
        <v>1</v>
      </c>
      <c r="EV5" s="54"/>
      <c r="EW5" s="55"/>
      <c r="EX5" s="156"/>
      <c r="EY5" s="157"/>
      <c r="EZ5" s="157"/>
      <c r="FA5" s="157"/>
      <c r="FB5" s="157"/>
      <c r="FC5" s="157"/>
      <c r="FD5" s="157"/>
      <c r="FE5" s="157"/>
      <c r="FF5" s="157"/>
      <c r="FG5" s="157"/>
      <c r="FH5" s="157"/>
      <c r="FI5" s="158"/>
      <c r="FV5" s="24">
        <f>IF(FW5&lt;&gt;"",MAX($FV$3:FV4)+1,"")</f>
        <v>3</v>
      </c>
      <c r="FW5" s="24" t="str">
        <f t="shared" si="1"/>
        <v>F7</v>
      </c>
      <c r="FX5" s="24" t="str">
        <f t="shared" si="2"/>
        <v>Eguypt Prime</v>
      </c>
      <c r="FY5" s="24" t="str">
        <f t="shared" si="2"/>
        <v>Bleak</v>
      </c>
      <c r="FZ5" s="24" t="str">
        <f t="shared" si="2"/>
        <v>Barren</v>
      </c>
    </row>
    <row r="6" spans="1:182" x14ac:dyDescent="0.25">
      <c r="A6" s="38">
        <f>IF(AND(A5&lt;&gt;"",I6&lt;&gt;""),A$3,"")</f>
        <v>1</v>
      </c>
      <c r="B6" s="38" t="str">
        <f t="shared" ref="B6" si="5">IF(AND($A6&lt;&gt;"",B3&lt;&gt;""),B3,"")</f>
        <v>Egunnitr</v>
      </c>
      <c r="C6" s="64" t="s">
        <v>318</v>
      </c>
      <c r="D6" s="33" t="s">
        <v>310</v>
      </c>
      <c r="E6" s="44" t="str">
        <f>IF(AND(I6&lt;&gt;"",E3&lt;&gt;""),E3,"")</f>
        <v>F7f</v>
      </c>
      <c r="F6" s="44">
        <f>IF(I6&lt;&gt;"",MAX(F3:F5)+1,"")</f>
        <v>4</v>
      </c>
      <c r="G6" s="44" t="str">
        <f>IF(AND(D4&lt;&gt;"",I6&lt;&gt;""),D4,"")</f>
        <v>Gek</v>
      </c>
      <c r="H6" s="44" t="str">
        <f>IF(AND(D5&lt;&gt;"",I6&lt;&gt;""),D7,"")</f>
        <v>Weak</v>
      </c>
      <c r="I6" s="31" t="s">
        <v>866</v>
      </c>
      <c r="J6" s="33" t="s">
        <v>211</v>
      </c>
      <c r="K6" s="38" t="str">
        <f t="shared" si="0"/>
        <v>Irradiated</v>
      </c>
      <c r="L6" s="35"/>
      <c r="M6" s="35" t="s">
        <v>869</v>
      </c>
      <c r="N6" s="35"/>
      <c r="O6" s="35"/>
      <c r="P6" s="31"/>
      <c r="Q6" s="53"/>
      <c r="R6" s="54"/>
      <c r="S6" s="54"/>
      <c r="T6" s="54"/>
      <c r="U6" s="54"/>
      <c r="V6" s="54"/>
      <c r="W6" s="54"/>
      <c r="X6" s="54" t="s">
        <v>1</v>
      </c>
      <c r="Y6" s="54" t="s">
        <v>1</v>
      </c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5" t="s">
        <v>1</v>
      </c>
      <c r="AN6" s="53"/>
      <c r="AO6" s="54"/>
      <c r="AP6" s="54"/>
      <c r="AQ6" s="54" t="s">
        <v>1</v>
      </c>
      <c r="AR6" s="54"/>
      <c r="AS6" s="55"/>
      <c r="AT6" s="53"/>
      <c r="AU6" s="54"/>
      <c r="AV6" s="55"/>
      <c r="AW6" s="53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5"/>
      <c r="BI6" s="53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5"/>
      <c r="BV6" s="53"/>
      <c r="BW6" s="56"/>
      <c r="BX6" s="56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5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5"/>
      <c r="DM6" s="162" t="s">
        <v>42</v>
      </c>
      <c r="DN6" s="59"/>
      <c r="DO6" s="59"/>
      <c r="DP6" s="59"/>
      <c r="DQ6" s="59">
        <v>1</v>
      </c>
      <c r="DR6" s="59"/>
      <c r="DS6" s="59">
        <v>1</v>
      </c>
      <c r="DT6" s="59"/>
      <c r="DU6" s="60"/>
      <c r="DV6" s="90" t="s">
        <v>42</v>
      </c>
      <c r="DW6" s="59">
        <v>1</v>
      </c>
      <c r="DX6" s="59">
        <v>1</v>
      </c>
      <c r="DY6" s="59">
        <v>1</v>
      </c>
      <c r="DZ6" s="59">
        <v>1</v>
      </c>
      <c r="EA6" s="59">
        <v>1</v>
      </c>
      <c r="EB6" s="59"/>
      <c r="EC6" s="59"/>
      <c r="ED6" s="151"/>
      <c r="EE6" s="60">
        <v>1</v>
      </c>
      <c r="EF6" s="90" t="s">
        <v>42</v>
      </c>
      <c r="EG6" s="59">
        <v>1</v>
      </c>
      <c r="EH6" s="59">
        <v>1</v>
      </c>
      <c r="EI6" s="59">
        <v>1</v>
      </c>
      <c r="EJ6" s="59">
        <v>1</v>
      </c>
      <c r="EK6" s="59">
        <v>1</v>
      </c>
      <c r="EL6" s="59">
        <v>1</v>
      </c>
      <c r="EM6" s="59">
        <v>1</v>
      </c>
      <c r="EN6" s="60">
        <v>1</v>
      </c>
      <c r="EO6" s="162" t="s">
        <v>42</v>
      </c>
      <c r="EP6" s="59">
        <v>1</v>
      </c>
      <c r="EQ6" s="59">
        <v>1</v>
      </c>
      <c r="ER6" s="59">
        <v>1</v>
      </c>
      <c r="ES6" s="59">
        <v>1</v>
      </c>
      <c r="ET6" s="59">
        <v>1</v>
      </c>
      <c r="EU6" s="59">
        <v>1</v>
      </c>
      <c r="EV6" s="59">
        <v>1</v>
      </c>
      <c r="EW6" s="60">
        <v>1</v>
      </c>
      <c r="EX6" s="156"/>
      <c r="EY6" s="157"/>
      <c r="EZ6" s="157"/>
      <c r="FA6" s="157"/>
      <c r="FB6" s="157"/>
      <c r="FC6" s="157"/>
      <c r="FD6" s="157"/>
      <c r="FE6" s="157"/>
      <c r="FF6" s="157"/>
      <c r="FG6" s="157"/>
      <c r="FH6" s="157"/>
      <c r="FI6" s="158"/>
      <c r="FV6" s="24">
        <f>IF(FW6&lt;&gt;"",MAX($FV$3:FV5)+1,"")</f>
        <v>4</v>
      </c>
      <c r="FW6" s="24" t="str">
        <f t="shared" si="1"/>
        <v>F7</v>
      </c>
      <c r="FX6" s="24" t="str">
        <f t="shared" si="2"/>
        <v>Edfort V</v>
      </c>
      <c r="FY6" s="24" t="str">
        <f t="shared" si="2"/>
        <v>Supercritical</v>
      </c>
      <c r="FZ6" s="24" t="str">
        <f t="shared" si="2"/>
        <v>Irradiated</v>
      </c>
    </row>
    <row r="7" spans="1:182" x14ac:dyDescent="0.25">
      <c r="A7" s="38">
        <f>IF(AND(A6&lt;&gt;"",I7&lt;&gt;""),A$3,"")</f>
        <v>1</v>
      </c>
      <c r="B7" s="38" t="str">
        <f t="shared" ref="B7" si="6">IF(AND($A7&lt;&gt;"",B3&lt;&gt;""),B3,"")</f>
        <v>Egunnitr</v>
      </c>
      <c r="C7" s="64" t="s">
        <v>742</v>
      </c>
      <c r="D7" s="42" t="str">
        <f>IF(D5&lt;&gt;"",IF(ISNA(VLOOKUP(D5,EconomyTable,2,FALSE)),"&lt;Unknown&gt;",VLOOKUP(D5,EconomyTable,2,FALSE)),"")</f>
        <v>Weak</v>
      </c>
      <c r="E7" s="44" t="str">
        <f>IF(AND(I7&lt;&gt;"",E3&lt;&gt;""),E3,"")</f>
        <v>F7f</v>
      </c>
      <c r="F7" s="44">
        <f>IF(I7&lt;&gt;"",MAX(F3:F6)+1,"")</f>
        <v>5</v>
      </c>
      <c r="G7" s="44" t="str">
        <f>IF(AND(D4&lt;&gt;"",I7&lt;&gt;""),D4,"")</f>
        <v>Gek</v>
      </c>
      <c r="H7" s="44" t="str">
        <f>IF(AND(D5&lt;&gt;"",I7&lt;&gt;""),D7,"")</f>
        <v>Weak</v>
      </c>
      <c r="I7" s="31" t="s">
        <v>867</v>
      </c>
      <c r="J7" s="33" t="s">
        <v>98</v>
      </c>
      <c r="K7" s="38" t="str">
        <f t="shared" si="0"/>
        <v>Scorched</v>
      </c>
      <c r="L7" s="35"/>
      <c r="M7" s="35"/>
      <c r="N7" s="35"/>
      <c r="O7" s="35" t="s">
        <v>869</v>
      </c>
      <c r="P7" s="31"/>
      <c r="Q7" s="53"/>
      <c r="R7" s="54"/>
      <c r="S7" s="54"/>
      <c r="T7" s="54"/>
      <c r="U7" s="54"/>
      <c r="V7" s="54"/>
      <c r="W7" s="54"/>
      <c r="X7" s="54"/>
      <c r="Y7" s="54" t="s">
        <v>1</v>
      </c>
      <c r="Z7" s="54"/>
      <c r="AA7" s="54"/>
      <c r="AB7" s="54"/>
      <c r="AC7" s="54"/>
      <c r="AD7" s="54"/>
      <c r="AE7" s="54"/>
      <c r="AF7" s="54"/>
      <c r="AG7" s="54"/>
      <c r="AH7" s="54" t="s">
        <v>1</v>
      </c>
      <c r="AI7" s="54"/>
      <c r="AJ7" s="54" t="s">
        <v>1</v>
      </c>
      <c r="AK7" s="54"/>
      <c r="AL7" s="54"/>
      <c r="AM7" s="55"/>
      <c r="AN7" s="53"/>
      <c r="AO7" s="54"/>
      <c r="AP7" s="54"/>
      <c r="AQ7" s="54"/>
      <c r="AR7" s="54" t="s">
        <v>1</v>
      </c>
      <c r="AS7" s="55"/>
      <c r="AT7" s="53"/>
      <c r="AU7" s="54"/>
      <c r="AV7" s="55" t="s">
        <v>1</v>
      </c>
      <c r="AW7" s="53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5"/>
      <c r="BI7" s="53"/>
      <c r="BJ7" s="54"/>
      <c r="BK7" s="54"/>
      <c r="BL7" s="54"/>
      <c r="BM7" s="54"/>
      <c r="BN7" s="54"/>
      <c r="BO7" s="54"/>
      <c r="BP7" s="54"/>
      <c r="BQ7" s="54" t="s">
        <v>1</v>
      </c>
      <c r="BR7" s="54"/>
      <c r="BS7" s="54"/>
      <c r="BT7" s="54"/>
      <c r="BU7" s="55"/>
      <c r="BV7" s="53"/>
      <c r="BW7" s="56"/>
      <c r="BX7" s="56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7"/>
      <c r="CN7" s="53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5"/>
      <c r="DM7" s="167" t="s">
        <v>891</v>
      </c>
      <c r="DN7" s="168"/>
      <c r="DO7" s="168"/>
      <c r="DP7" s="168"/>
      <c r="DQ7" s="168"/>
      <c r="DR7" s="168"/>
      <c r="DS7" s="169"/>
      <c r="DT7" s="203">
        <f>SUM(DN3:DU6)</f>
        <v>15</v>
      </c>
      <c r="DU7" s="204"/>
      <c r="DV7" s="167" t="s">
        <v>891</v>
      </c>
      <c r="DW7" s="168"/>
      <c r="DX7" s="168"/>
      <c r="DY7" s="168"/>
      <c r="DZ7" s="168"/>
      <c r="EA7" s="168"/>
      <c r="EB7" s="168"/>
      <c r="EC7" s="169"/>
      <c r="ED7" s="205">
        <f>SUM(DW3:EE6)</f>
        <v>12</v>
      </c>
      <c r="EE7" s="206"/>
      <c r="EF7" s="168" t="s">
        <v>891</v>
      </c>
      <c r="EG7" s="168"/>
      <c r="EH7" s="168"/>
      <c r="EI7" s="168"/>
      <c r="EJ7" s="168"/>
      <c r="EK7" s="168"/>
      <c r="EL7" s="169"/>
      <c r="EM7" s="205">
        <f>SUM(EG3:EN6)</f>
        <v>17</v>
      </c>
      <c r="EN7" s="206"/>
      <c r="EO7" s="168" t="s">
        <v>891</v>
      </c>
      <c r="EP7" s="168"/>
      <c r="EQ7" s="168"/>
      <c r="ER7" s="168"/>
      <c r="ES7" s="168"/>
      <c r="ET7" s="168"/>
      <c r="EU7" s="169"/>
      <c r="EV7" s="205">
        <f>SUM(EP3:EW6)</f>
        <v>14</v>
      </c>
      <c r="EW7" s="206"/>
      <c r="EX7" s="156"/>
      <c r="EY7" s="157"/>
      <c r="EZ7" s="157"/>
      <c r="FA7" s="157"/>
      <c r="FB7" s="157"/>
      <c r="FC7" s="157"/>
      <c r="FD7" s="157"/>
      <c r="FE7" s="157"/>
      <c r="FF7" s="157"/>
      <c r="FG7" s="157"/>
      <c r="FH7" s="157"/>
      <c r="FI7" s="158"/>
      <c r="FV7" s="24">
        <f>IF(FW7&lt;&gt;"",MAX($FV$3:FV6)+1,"")</f>
        <v>5</v>
      </c>
      <c r="FW7" s="24" t="str">
        <f t="shared" si="1"/>
        <v>F7</v>
      </c>
      <c r="FX7" s="24" t="str">
        <f t="shared" si="2"/>
        <v>Thminste</v>
      </c>
      <c r="FY7" s="24" t="str">
        <f t="shared" si="2"/>
        <v>Boiling</v>
      </c>
      <c r="FZ7" s="24" t="str">
        <f t="shared" si="2"/>
        <v>Scorched</v>
      </c>
    </row>
    <row r="8" spans="1:182" x14ac:dyDescent="0.25">
      <c r="A8" s="38">
        <f>IF(AND(A7&lt;&gt;"",I8&lt;&gt;""),A$3,"")</f>
        <v>1</v>
      </c>
      <c r="B8" s="38" t="str">
        <f t="shared" ref="B8" si="7">IF(AND($A8&lt;&gt;"",B3&lt;&gt;""),B3,"")</f>
        <v>Egunnitr</v>
      </c>
      <c r="C8" s="64" t="s">
        <v>741</v>
      </c>
      <c r="D8" s="43" t="str">
        <f>IF(D6&lt;&gt;"",IF(ISNA(VLOOKUP(D6,EconomyTypeTable,2,FALSE)),"&lt;Unknown&gt;",VLOOKUP(D6,EconomyTypeTable,2,FALSE)),"")</f>
        <v>Power Generation</v>
      </c>
      <c r="E8" s="44" t="str">
        <f>IF(AND(I8&lt;&gt;"",E3&lt;&gt;""),E3,"")</f>
        <v>F7f</v>
      </c>
      <c r="F8" s="44">
        <f>IF(I8&lt;&gt;"",MAX(F3:F7)+1,"")</f>
        <v>6</v>
      </c>
      <c r="G8" s="44" t="str">
        <f>IF(AND(D4&lt;&gt;"",I8&lt;&gt;""),D4,"")</f>
        <v>Gek</v>
      </c>
      <c r="H8" s="44" t="str">
        <f>IF(AND(D5&lt;&gt;"",I8&lt;&gt;""),D7,"")</f>
        <v>Weak</v>
      </c>
      <c r="I8" s="31" t="s">
        <v>868</v>
      </c>
      <c r="J8" s="33" t="s">
        <v>177</v>
      </c>
      <c r="K8" s="38" t="str">
        <f t="shared" si="0"/>
        <v>Toxic</v>
      </c>
      <c r="L8" s="35"/>
      <c r="M8" s="35"/>
      <c r="N8" s="35"/>
      <c r="O8" s="35"/>
      <c r="P8" s="31"/>
      <c r="Q8" s="58"/>
      <c r="R8" s="59"/>
      <c r="S8" s="59"/>
      <c r="T8" s="59"/>
      <c r="U8" s="59" t="s">
        <v>1</v>
      </c>
      <c r="V8" s="59"/>
      <c r="W8" s="59"/>
      <c r="X8" s="59"/>
      <c r="Y8" s="59" t="s">
        <v>1</v>
      </c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 t="s">
        <v>1</v>
      </c>
      <c r="AK8" s="59"/>
      <c r="AL8" s="59"/>
      <c r="AM8" s="60"/>
      <c r="AN8" s="58"/>
      <c r="AO8" s="59"/>
      <c r="AP8" s="59" t="s">
        <v>1</v>
      </c>
      <c r="AQ8" s="59"/>
      <c r="AR8" s="59"/>
      <c r="AS8" s="60"/>
      <c r="AT8" s="58"/>
      <c r="AU8" s="59"/>
      <c r="AV8" s="60" t="s">
        <v>1</v>
      </c>
      <c r="AW8" s="58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60"/>
      <c r="BI8" s="58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60"/>
      <c r="BV8" s="58"/>
      <c r="BW8" s="61"/>
      <c r="BX8" s="61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60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5"/>
      <c r="DM8" s="168" t="s">
        <v>823</v>
      </c>
      <c r="DN8" s="168"/>
      <c r="DO8" s="168"/>
      <c r="DP8" s="168"/>
      <c r="DQ8" s="168"/>
      <c r="DR8" s="168"/>
      <c r="DS8" s="169"/>
      <c r="DT8" s="170" t="s">
        <v>42</v>
      </c>
      <c r="DU8" s="183"/>
      <c r="DV8" s="213"/>
      <c r="DW8" s="187"/>
      <c r="DX8" s="187"/>
      <c r="DY8" s="187"/>
      <c r="DZ8" s="187"/>
      <c r="EA8" s="187"/>
      <c r="EB8" s="187"/>
      <c r="EC8" s="187"/>
      <c r="ED8" s="187"/>
      <c r="EE8" s="187"/>
      <c r="EF8" s="187"/>
      <c r="EG8" s="187"/>
      <c r="EH8" s="187"/>
      <c r="EI8" s="187"/>
      <c r="EJ8" s="187"/>
      <c r="EK8" s="187"/>
      <c r="EL8" s="187"/>
      <c r="EM8" s="187"/>
      <c r="EN8" s="187"/>
      <c r="EO8" s="187"/>
      <c r="EP8" s="187"/>
      <c r="EQ8" s="187"/>
      <c r="ER8" s="187"/>
      <c r="ES8" s="187"/>
      <c r="ET8" s="187"/>
      <c r="EU8" s="187"/>
      <c r="EV8" s="187"/>
      <c r="EW8" s="214"/>
      <c r="EX8" s="156"/>
      <c r="EY8" s="157"/>
      <c r="EZ8" s="157"/>
      <c r="FA8" s="157"/>
      <c r="FB8" s="157"/>
      <c r="FC8" s="157"/>
      <c r="FD8" s="157"/>
      <c r="FE8" s="157"/>
      <c r="FF8" s="157"/>
      <c r="FG8" s="157"/>
      <c r="FH8" s="157"/>
      <c r="FI8" s="158"/>
      <c r="FV8" s="24">
        <f>IF(FW8&lt;&gt;"",MAX($FV$3:FV7)+1,"")</f>
        <v>6</v>
      </c>
      <c r="FW8" s="24" t="str">
        <f t="shared" si="1"/>
        <v>F7</v>
      </c>
      <c r="FX8" s="24" t="str">
        <f t="shared" si="2"/>
        <v>Eseyci Major</v>
      </c>
      <c r="FY8" s="24" t="str">
        <f t="shared" si="2"/>
        <v>Miasmatic</v>
      </c>
      <c r="FZ8" s="24" t="str">
        <f t="shared" si="2"/>
        <v>Toxic</v>
      </c>
    </row>
    <row r="9" spans="1:182" ht="15.75" thickBot="1" x14ac:dyDescent="0.3">
      <c r="A9" s="39">
        <f>IF(A3&lt;&gt;"",A3,"")</f>
        <v>1</v>
      </c>
      <c r="B9" s="39" t="str">
        <f>IF(AND($A9&lt;&gt;"",B3&lt;&gt;""),B3,"")</f>
        <v>Egunnitr</v>
      </c>
      <c r="C9" s="66" t="s">
        <v>315</v>
      </c>
      <c r="D9" s="36"/>
      <c r="E9" s="178"/>
      <c r="F9" s="179"/>
      <c r="G9" s="179"/>
      <c r="H9" s="179"/>
      <c r="I9" s="179"/>
      <c r="J9" s="179"/>
      <c r="K9" s="179"/>
      <c r="L9" s="179"/>
      <c r="M9" s="179"/>
      <c r="N9" s="180"/>
      <c r="O9" s="210" t="str">
        <f>IF(COUNTA(Q9:AM9)-COUNTBLANK(Q9:AM9)&gt;0,COUNTA(Q9:AM9)-COUNTBLANK(Q9:AM9)&amp;" Deposit &amp; "&amp;COUNTA(AN9:AS9)-COUNTBLANK(AN9:AS9) &amp; " Plant Types","")</f>
        <v>9 Deposit &amp; 4 Plant Types</v>
      </c>
      <c r="P9" s="211"/>
      <c r="Q9" s="208" t="str">
        <f>IF(COUNTA(Q3:Q8)&gt;0,COUNTA(Q3:Q8),"")</f>
        <v/>
      </c>
      <c r="R9" s="47" t="str">
        <f t="shared" ref="R9:BU9" si="8">IF(COUNTA(R3:R8)&gt;0,COUNTA(R3:R8),"")</f>
        <v/>
      </c>
      <c r="S9" s="47" t="str">
        <f t="shared" si="8"/>
        <v/>
      </c>
      <c r="T9" s="47" t="str">
        <f t="shared" si="8"/>
        <v/>
      </c>
      <c r="U9" s="47">
        <f t="shared" si="8"/>
        <v>2</v>
      </c>
      <c r="V9" s="47" t="str">
        <f t="shared" si="8"/>
        <v/>
      </c>
      <c r="W9" s="47" t="str">
        <f t="shared" si="8"/>
        <v/>
      </c>
      <c r="X9" s="47">
        <f t="shared" si="8"/>
        <v>1</v>
      </c>
      <c r="Y9" s="47">
        <f t="shared" si="8"/>
        <v>6</v>
      </c>
      <c r="Z9" s="47" t="str">
        <f t="shared" si="8"/>
        <v/>
      </c>
      <c r="AA9" s="47" t="str">
        <f t="shared" si="8"/>
        <v/>
      </c>
      <c r="AB9" s="47" t="str">
        <f>IF(COUNTA(AB3:AB8)&gt;0,COUNTA(AB3:AB8),"")</f>
        <v/>
      </c>
      <c r="AC9" s="47" t="str">
        <f t="shared" si="8"/>
        <v/>
      </c>
      <c r="AD9" s="47" t="str">
        <f t="shared" si="8"/>
        <v/>
      </c>
      <c r="AE9" s="47">
        <f t="shared" si="8"/>
        <v>1</v>
      </c>
      <c r="AF9" s="47" t="str">
        <f t="shared" si="8"/>
        <v/>
      </c>
      <c r="AG9" s="47" t="str">
        <f t="shared" si="8"/>
        <v/>
      </c>
      <c r="AH9" s="47">
        <f t="shared" si="8"/>
        <v>1</v>
      </c>
      <c r="AI9" s="47">
        <f t="shared" si="8"/>
        <v>2</v>
      </c>
      <c r="AJ9" s="47">
        <f t="shared" si="8"/>
        <v>3</v>
      </c>
      <c r="AK9" s="47" t="str">
        <f t="shared" si="8"/>
        <v/>
      </c>
      <c r="AL9" s="47">
        <f t="shared" si="8"/>
        <v>1</v>
      </c>
      <c r="AM9" s="48">
        <f t="shared" si="8"/>
        <v>1</v>
      </c>
      <c r="AN9" s="46">
        <f t="shared" si="8"/>
        <v>2</v>
      </c>
      <c r="AO9" s="47" t="str">
        <f t="shared" si="8"/>
        <v/>
      </c>
      <c r="AP9" s="47">
        <f t="shared" si="8"/>
        <v>1</v>
      </c>
      <c r="AQ9" s="47">
        <f t="shared" si="8"/>
        <v>2</v>
      </c>
      <c r="AR9" s="47">
        <f t="shared" si="8"/>
        <v>1</v>
      </c>
      <c r="AS9" s="48" t="str">
        <f t="shared" si="8"/>
        <v/>
      </c>
      <c r="AT9" s="46" t="str">
        <f t="shared" si="8"/>
        <v/>
      </c>
      <c r="AU9" s="47" t="str">
        <f t="shared" si="8"/>
        <v/>
      </c>
      <c r="AV9" s="48">
        <f t="shared" si="8"/>
        <v>2</v>
      </c>
      <c r="AW9" s="46" t="str">
        <f t="shared" si="8"/>
        <v/>
      </c>
      <c r="AX9" s="47" t="str">
        <f t="shared" si="8"/>
        <v/>
      </c>
      <c r="AY9" s="47" t="str">
        <f t="shared" si="8"/>
        <v/>
      </c>
      <c r="AZ9" s="47" t="str">
        <f t="shared" si="8"/>
        <v/>
      </c>
      <c r="BA9" s="47" t="str">
        <f t="shared" si="8"/>
        <v/>
      </c>
      <c r="BB9" s="47" t="str">
        <f t="shared" si="8"/>
        <v/>
      </c>
      <c r="BC9" s="47" t="str">
        <f t="shared" si="8"/>
        <v/>
      </c>
      <c r="BD9" s="47" t="str">
        <f t="shared" si="8"/>
        <v/>
      </c>
      <c r="BE9" s="47" t="str">
        <f t="shared" si="8"/>
        <v/>
      </c>
      <c r="BF9" s="47" t="str">
        <f t="shared" si="8"/>
        <v/>
      </c>
      <c r="BG9" s="47" t="str">
        <f t="shared" si="8"/>
        <v/>
      </c>
      <c r="BH9" s="48" t="str">
        <f t="shared" si="8"/>
        <v/>
      </c>
      <c r="BI9" s="46" t="str">
        <f t="shared" si="8"/>
        <v/>
      </c>
      <c r="BJ9" s="47" t="str">
        <f t="shared" si="8"/>
        <v/>
      </c>
      <c r="BK9" s="47" t="str">
        <f t="shared" si="8"/>
        <v/>
      </c>
      <c r="BL9" s="47" t="str">
        <f t="shared" si="8"/>
        <v/>
      </c>
      <c r="BM9" s="47" t="str">
        <f t="shared" si="8"/>
        <v/>
      </c>
      <c r="BN9" s="47" t="str">
        <f t="shared" si="8"/>
        <v/>
      </c>
      <c r="BO9" s="47" t="str">
        <f t="shared" si="8"/>
        <v/>
      </c>
      <c r="BP9" s="47" t="str">
        <f t="shared" si="8"/>
        <v/>
      </c>
      <c r="BQ9" s="47">
        <f t="shared" si="8"/>
        <v>1</v>
      </c>
      <c r="BR9" s="47" t="str">
        <f t="shared" si="8"/>
        <v/>
      </c>
      <c r="BS9" s="47" t="str">
        <f t="shared" si="8"/>
        <v/>
      </c>
      <c r="BT9" s="47" t="str">
        <f t="shared" si="8"/>
        <v/>
      </c>
      <c r="BU9" s="48" t="str">
        <f t="shared" si="8"/>
        <v/>
      </c>
      <c r="BV9" s="46" t="str">
        <f>IF(COUNTA(BV3:BV8)&gt;0,COUNTA(BV3:BV8),"")</f>
        <v/>
      </c>
      <c r="BW9" s="47" t="str">
        <f t="shared" ref="BW9:DL9" si="9">IF(COUNTA(BW3:BW8)&gt;0,COUNTA(BW3:BW8),"")</f>
        <v/>
      </c>
      <c r="BX9" s="47" t="str">
        <f t="shared" si="9"/>
        <v/>
      </c>
      <c r="BY9" s="47" t="str">
        <f t="shared" si="9"/>
        <v/>
      </c>
      <c r="BZ9" s="47" t="str">
        <f t="shared" si="9"/>
        <v/>
      </c>
      <c r="CA9" s="47" t="str">
        <f t="shared" si="9"/>
        <v/>
      </c>
      <c r="CB9" s="47" t="str">
        <f t="shared" si="9"/>
        <v/>
      </c>
      <c r="CC9" s="47" t="str">
        <f t="shared" si="9"/>
        <v/>
      </c>
      <c r="CD9" s="47" t="str">
        <f t="shared" si="9"/>
        <v/>
      </c>
      <c r="CE9" s="47" t="str">
        <f t="shared" si="9"/>
        <v/>
      </c>
      <c r="CF9" s="47" t="str">
        <f t="shared" si="9"/>
        <v/>
      </c>
      <c r="CG9" s="47" t="str">
        <f t="shared" si="9"/>
        <v/>
      </c>
      <c r="CH9" s="47" t="str">
        <f t="shared" si="9"/>
        <v/>
      </c>
      <c r="CI9" s="47" t="str">
        <f t="shared" si="9"/>
        <v/>
      </c>
      <c r="CJ9" s="47" t="str">
        <f t="shared" si="9"/>
        <v/>
      </c>
      <c r="CK9" s="47" t="str">
        <f t="shared" si="9"/>
        <v/>
      </c>
      <c r="CL9" s="47" t="str">
        <f t="shared" si="9"/>
        <v/>
      </c>
      <c r="CM9" s="48" t="str">
        <f t="shared" si="9"/>
        <v/>
      </c>
      <c r="CN9" s="46" t="str">
        <f t="shared" si="9"/>
        <v/>
      </c>
      <c r="CO9" s="47" t="str">
        <f t="shared" si="9"/>
        <v/>
      </c>
      <c r="CP9" s="47" t="str">
        <f t="shared" si="9"/>
        <v/>
      </c>
      <c r="CQ9" s="47" t="str">
        <f t="shared" si="9"/>
        <v/>
      </c>
      <c r="CR9" s="47" t="str">
        <f t="shared" si="9"/>
        <v/>
      </c>
      <c r="CS9" s="47" t="str">
        <f t="shared" si="9"/>
        <v/>
      </c>
      <c r="CT9" s="47" t="str">
        <f t="shared" si="9"/>
        <v/>
      </c>
      <c r="CU9" s="47" t="str">
        <f t="shared" si="9"/>
        <v/>
      </c>
      <c r="CV9" s="47" t="str">
        <f t="shared" si="9"/>
        <v/>
      </c>
      <c r="CW9" s="47" t="str">
        <f t="shared" si="9"/>
        <v/>
      </c>
      <c r="CX9" s="47" t="str">
        <f t="shared" si="9"/>
        <v/>
      </c>
      <c r="CY9" s="47" t="str">
        <f t="shared" si="9"/>
        <v/>
      </c>
      <c r="CZ9" s="47" t="str">
        <f t="shared" si="9"/>
        <v/>
      </c>
      <c r="DA9" s="47" t="str">
        <f t="shared" si="9"/>
        <v/>
      </c>
      <c r="DB9" s="47" t="str">
        <f t="shared" si="9"/>
        <v/>
      </c>
      <c r="DC9" s="47" t="str">
        <f t="shared" si="9"/>
        <v/>
      </c>
      <c r="DD9" s="47" t="str">
        <f t="shared" si="9"/>
        <v/>
      </c>
      <c r="DE9" s="47" t="str">
        <f t="shared" si="9"/>
        <v/>
      </c>
      <c r="DF9" s="47" t="str">
        <f t="shared" si="9"/>
        <v/>
      </c>
      <c r="DG9" s="47" t="str">
        <f t="shared" si="9"/>
        <v/>
      </c>
      <c r="DH9" s="47" t="str">
        <f t="shared" si="9"/>
        <v/>
      </c>
      <c r="DI9" s="47" t="str">
        <f t="shared" si="9"/>
        <v/>
      </c>
      <c r="DJ9" s="47" t="str">
        <f t="shared" si="9"/>
        <v/>
      </c>
      <c r="DK9" s="47" t="str">
        <f t="shared" si="9"/>
        <v/>
      </c>
      <c r="DL9" s="48" t="str">
        <f t="shared" si="9"/>
        <v/>
      </c>
      <c r="DM9" s="168" t="s">
        <v>822</v>
      </c>
      <c r="DN9" s="168"/>
      <c r="DO9" s="168"/>
      <c r="DP9" s="168"/>
      <c r="DQ9" s="168"/>
      <c r="DR9" s="168"/>
      <c r="DS9" s="169"/>
      <c r="DT9" s="184" t="s">
        <v>42</v>
      </c>
      <c r="DU9" s="170"/>
      <c r="DV9" s="215"/>
      <c r="DW9" s="216"/>
      <c r="DX9" s="216"/>
      <c r="DY9" s="216"/>
      <c r="DZ9" s="216"/>
      <c r="EA9" s="216"/>
      <c r="EB9" s="216"/>
      <c r="EC9" s="216"/>
      <c r="ED9" s="216"/>
      <c r="EE9" s="216"/>
      <c r="EF9" s="216"/>
      <c r="EG9" s="216"/>
      <c r="EH9" s="216"/>
      <c r="EI9" s="216"/>
      <c r="EJ9" s="216"/>
      <c r="EK9" s="216"/>
      <c r="EL9" s="216"/>
      <c r="EM9" s="216"/>
      <c r="EN9" s="216"/>
      <c r="EO9" s="216"/>
      <c r="EP9" s="216"/>
      <c r="EQ9" s="216"/>
      <c r="ER9" s="216"/>
      <c r="ES9" s="216"/>
      <c r="ET9" s="216"/>
      <c r="EU9" s="216"/>
      <c r="EV9" s="216"/>
      <c r="EW9" s="217"/>
      <c r="EX9" s="181"/>
      <c r="EY9" s="179"/>
      <c r="EZ9" s="179"/>
      <c r="FA9" s="179"/>
      <c r="FB9" s="179"/>
      <c r="FC9" s="179"/>
      <c r="FD9" s="179"/>
      <c r="FE9" s="179"/>
      <c r="FF9" s="179"/>
      <c r="FG9" s="179"/>
      <c r="FH9" s="179"/>
      <c r="FI9" s="182"/>
      <c r="FV9" s="24"/>
      <c r="FW9" s="24"/>
      <c r="FX9" s="24"/>
      <c r="FY9" s="24"/>
      <c r="FZ9" s="24"/>
    </row>
    <row r="10" spans="1:182" x14ac:dyDescent="0.25">
      <c r="A10" s="40">
        <f>A3+1</f>
        <v>2</v>
      </c>
      <c r="B10" s="29" t="s">
        <v>878</v>
      </c>
      <c r="C10" s="64" t="s">
        <v>531</v>
      </c>
      <c r="D10" s="41">
        <f>IF(MAX(F10:F15)&gt;0,MAX(F10:F15),"")</f>
        <v>4</v>
      </c>
      <c r="E10" s="30" t="s">
        <v>879</v>
      </c>
      <c r="F10" s="45">
        <f>IF(I10&lt;&gt;"",1,"")</f>
        <v>1</v>
      </c>
      <c r="G10" s="45" t="str">
        <f>IF(AND(I10&lt;&gt;"",D11&lt;&gt;""),D11,"")</f>
        <v>Gek</v>
      </c>
      <c r="H10" s="45" t="str">
        <f>IF(AND(I10&lt;&gt;"",D12&lt;&gt;""),D14,"")</f>
        <v>Average</v>
      </c>
      <c r="I10" s="29" t="s">
        <v>880</v>
      </c>
      <c r="J10" s="202" t="s">
        <v>187</v>
      </c>
      <c r="K10" s="40" t="str">
        <f t="shared" ref="K10:K15" si="10">IF(J10&lt;&gt;"",IF(ISNA(VLOOKUP(J10,PlanetTypeTable,2,FALSE)),"&lt;Unknown&gt;",VLOOKUP(J10,PlanetTypeTable,2,FALSE)),"")</f>
        <v>Lush</v>
      </c>
      <c r="L10" s="34"/>
      <c r="M10" s="34"/>
      <c r="N10" s="34"/>
      <c r="O10" s="112" t="s">
        <v>869</v>
      </c>
      <c r="P10" s="209"/>
      <c r="Q10" s="49"/>
      <c r="R10" s="30"/>
      <c r="S10" s="30"/>
      <c r="T10" s="30"/>
      <c r="U10" s="30"/>
      <c r="V10" s="30"/>
      <c r="W10" s="30"/>
      <c r="X10" s="30"/>
      <c r="Y10" s="30" t="s">
        <v>1</v>
      </c>
      <c r="Z10" s="30"/>
      <c r="AA10" s="30"/>
      <c r="AB10" s="30"/>
      <c r="AC10" s="30"/>
      <c r="AD10" s="30"/>
      <c r="AE10" s="30" t="s">
        <v>1</v>
      </c>
      <c r="AF10" s="30"/>
      <c r="AG10" s="30" t="s">
        <v>1</v>
      </c>
      <c r="AH10" s="30"/>
      <c r="AI10" s="30"/>
      <c r="AJ10" s="30"/>
      <c r="AK10" s="30"/>
      <c r="AL10" s="30"/>
      <c r="AM10" s="50"/>
      <c r="AN10" s="49"/>
      <c r="AO10" s="30"/>
      <c r="AP10" s="30"/>
      <c r="AQ10" s="30"/>
      <c r="AR10" s="30"/>
      <c r="AS10" s="50" t="s">
        <v>1</v>
      </c>
      <c r="AT10" s="49"/>
      <c r="AU10" s="30"/>
      <c r="AV10" s="50"/>
      <c r="AW10" s="49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50"/>
      <c r="BI10" s="49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50"/>
      <c r="BV10" s="49"/>
      <c r="BW10" s="51"/>
      <c r="BX10" s="51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50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0"/>
      <c r="DM10" s="160" t="s">
        <v>249</v>
      </c>
      <c r="DN10" s="30">
        <v>1</v>
      </c>
      <c r="DO10" s="30"/>
      <c r="DP10" s="30">
        <v>1</v>
      </c>
      <c r="DQ10" s="30">
        <v>1</v>
      </c>
      <c r="DR10" s="30"/>
      <c r="DS10" s="30"/>
      <c r="DT10" s="30">
        <v>1</v>
      </c>
      <c r="DU10" s="50">
        <v>1</v>
      </c>
      <c r="DV10" s="161" t="s">
        <v>249</v>
      </c>
      <c r="DW10" s="30"/>
      <c r="DX10" s="30"/>
      <c r="DY10" s="30"/>
      <c r="DZ10" s="30">
        <v>1</v>
      </c>
      <c r="EA10" s="30"/>
      <c r="EB10" s="30"/>
      <c r="EC10" s="30"/>
      <c r="ED10" s="52"/>
      <c r="EE10" s="50"/>
      <c r="EF10" s="161" t="s">
        <v>249</v>
      </c>
      <c r="EG10" s="30"/>
      <c r="EH10" s="30">
        <v>1</v>
      </c>
      <c r="EI10" s="62"/>
      <c r="EJ10" s="30"/>
      <c r="EK10" s="30"/>
      <c r="EL10" s="30"/>
      <c r="EM10" s="30"/>
      <c r="EN10" s="50"/>
      <c r="EO10" s="161" t="s">
        <v>249</v>
      </c>
      <c r="EP10" s="30">
        <v>1</v>
      </c>
      <c r="EQ10" s="30"/>
      <c r="ER10" s="30"/>
      <c r="ES10" s="30"/>
      <c r="ET10" s="30"/>
      <c r="EU10" s="30"/>
      <c r="EV10" s="30"/>
      <c r="EW10" s="50"/>
      <c r="EX10" s="153" t="s">
        <v>771</v>
      </c>
      <c r="EY10" s="154" t="s">
        <v>770</v>
      </c>
      <c r="EZ10" s="154" t="s">
        <v>776</v>
      </c>
      <c r="FA10" s="154" t="s">
        <v>777</v>
      </c>
      <c r="FB10" s="154" t="s">
        <v>785</v>
      </c>
      <c r="FC10" s="154" t="s">
        <v>778</v>
      </c>
      <c r="FD10" s="154" t="s">
        <v>779</v>
      </c>
      <c r="FE10" s="154" t="s">
        <v>773</v>
      </c>
      <c r="FF10" s="154" t="s">
        <v>772</v>
      </c>
      <c r="FG10" s="154" t="s">
        <v>785</v>
      </c>
      <c r="FH10" s="154" t="s">
        <v>784</v>
      </c>
      <c r="FI10" s="155" t="s">
        <v>782</v>
      </c>
      <c r="FR10" s="25">
        <f>IF(FS10&lt;&gt;"",MAX(FR$3:FR9)+1,"")</f>
        <v>2</v>
      </c>
      <c r="FS10" s="25" t="str">
        <f>IF(B10&lt;&gt;"",B10,"")</f>
        <v>Fargar-Dio</v>
      </c>
      <c r="FT10" s="25" t="str">
        <f>IF(D11&lt;&gt;"",D11,"")</f>
        <v>Gek</v>
      </c>
      <c r="FV10" s="24">
        <f>IF(FW10&lt;&gt;"",MAX($FV$3:FV9)+1,"")</f>
        <v>7</v>
      </c>
      <c r="FW10" s="24" t="str">
        <f>IF($B10&lt;&gt;"",LEFT(E10,2),"")</f>
        <v>F0</v>
      </c>
      <c r="FX10" s="24" t="str">
        <f t="shared" ref="FX10:FZ14" si="11">IF($B10&lt;&gt;"",I10,"")</f>
        <v>Eyto XV</v>
      </c>
      <c r="FY10" s="24" t="str">
        <f t="shared" si="11"/>
        <v>Paradise</v>
      </c>
      <c r="FZ10" s="24" t="str">
        <f t="shared" si="11"/>
        <v>Lush</v>
      </c>
    </row>
    <row r="11" spans="1:182" x14ac:dyDescent="0.25">
      <c r="A11" s="38">
        <f>IF(AND(A10&lt;&gt;"",I11&lt;&gt;""),A10,"")</f>
        <v>2</v>
      </c>
      <c r="B11" s="37" t="str">
        <f t="shared" ref="B11" si="12">IF(AND($A11&lt;&gt;"",B10&lt;&gt;""),B10,"")</f>
        <v>Fargar-Dio</v>
      </c>
      <c r="C11" s="65" t="s">
        <v>72</v>
      </c>
      <c r="D11" s="32" t="s">
        <v>59</v>
      </c>
      <c r="E11" s="44" t="str">
        <f>IF(AND(I11&lt;&gt;"",E10&lt;&gt;""),E10,"")</f>
        <v>F0</v>
      </c>
      <c r="F11" s="44">
        <f>IF(I11&lt;&gt;"",MAX(F10:F10)+1,"")</f>
        <v>2</v>
      </c>
      <c r="G11" s="44" t="str">
        <f>IF(AND(I11&lt;&gt;"",D11&lt;&gt;""),D11,"")</f>
        <v>Gek</v>
      </c>
      <c r="H11" s="44" t="str">
        <f>IF(AND(I11&lt;&gt;"",D12&lt;&gt;""),D14,"")</f>
        <v>Average</v>
      </c>
      <c r="I11" s="31" t="s">
        <v>881</v>
      </c>
      <c r="J11" s="33" t="s">
        <v>161</v>
      </c>
      <c r="K11" s="38" t="str">
        <f t="shared" si="10"/>
        <v>Frozen</v>
      </c>
      <c r="L11" s="143"/>
      <c r="M11" s="143"/>
      <c r="N11" s="143"/>
      <c r="O11" s="143" t="s">
        <v>869</v>
      </c>
      <c r="P11" s="31"/>
      <c r="Q11" s="53"/>
      <c r="R11" s="54"/>
      <c r="S11" s="54"/>
      <c r="T11" s="54"/>
      <c r="U11" s="54"/>
      <c r="V11" s="54"/>
      <c r="W11" s="54"/>
      <c r="X11" s="54"/>
      <c r="Y11" s="54" t="s">
        <v>1</v>
      </c>
      <c r="Z11" s="54" t="s">
        <v>1</v>
      </c>
      <c r="AA11" s="54"/>
      <c r="AB11" s="54"/>
      <c r="AC11" s="54"/>
      <c r="AD11" s="54"/>
      <c r="AE11" s="54"/>
      <c r="AF11" s="54"/>
      <c r="AG11" s="54"/>
      <c r="AH11" s="54"/>
      <c r="AI11" s="54"/>
      <c r="AJ11" s="54" t="s">
        <v>1</v>
      </c>
      <c r="AK11" s="54"/>
      <c r="AL11" s="54"/>
      <c r="AM11" s="55"/>
      <c r="AN11" s="53"/>
      <c r="AO11" s="54" t="s">
        <v>1</v>
      </c>
      <c r="AP11" s="54"/>
      <c r="AQ11" s="54"/>
      <c r="AR11" s="54"/>
      <c r="AS11" s="55"/>
      <c r="AT11" s="53"/>
      <c r="AU11" s="54"/>
      <c r="AV11" s="55" t="s">
        <v>1</v>
      </c>
      <c r="AW11" s="53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5"/>
      <c r="BI11" s="53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5"/>
      <c r="BV11" s="53"/>
      <c r="BW11" s="56"/>
      <c r="BX11" s="56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5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7"/>
      <c r="DG11" s="57"/>
      <c r="DH11" s="57"/>
      <c r="DI11" s="57"/>
      <c r="DJ11" s="57"/>
      <c r="DK11" s="57"/>
      <c r="DL11" s="55"/>
      <c r="DM11" s="165" t="s">
        <v>44</v>
      </c>
      <c r="DN11" s="54">
        <v>1</v>
      </c>
      <c r="DO11" s="54">
        <v>1</v>
      </c>
      <c r="DP11" s="54">
        <v>1</v>
      </c>
      <c r="DQ11" s="54">
        <v>1</v>
      </c>
      <c r="DR11" s="54"/>
      <c r="DS11" s="54"/>
      <c r="DT11" s="54"/>
      <c r="DU11" s="55"/>
      <c r="DV11" s="166" t="s">
        <v>44</v>
      </c>
      <c r="DW11" s="54"/>
      <c r="DX11" s="54"/>
      <c r="DY11" s="54">
        <v>1</v>
      </c>
      <c r="DZ11" s="54"/>
      <c r="EA11" s="54"/>
      <c r="EB11" s="54"/>
      <c r="EC11" s="54"/>
      <c r="ED11" s="57"/>
      <c r="EE11" s="55"/>
      <c r="EF11" s="166" t="s">
        <v>44</v>
      </c>
      <c r="EG11" s="54">
        <v>1</v>
      </c>
      <c r="EH11" s="54"/>
      <c r="EI11" s="54"/>
      <c r="EJ11" s="54">
        <v>1</v>
      </c>
      <c r="EK11" s="54"/>
      <c r="EL11" s="54"/>
      <c r="EM11" s="54"/>
      <c r="EN11" s="55"/>
      <c r="EO11" s="166" t="s">
        <v>44</v>
      </c>
      <c r="EP11" s="54"/>
      <c r="EQ11" s="54"/>
      <c r="ER11" s="54">
        <v>1</v>
      </c>
      <c r="ES11" s="54"/>
      <c r="ET11" s="54"/>
      <c r="EU11" s="54"/>
      <c r="EV11" s="54">
        <v>1</v>
      </c>
      <c r="EW11" s="55"/>
      <c r="EX11" s="156"/>
      <c r="EY11" s="157"/>
      <c r="EZ11" s="157"/>
      <c r="FA11" s="157"/>
      <c r="FB11" s="157"/>
      <c r="FC11" s="157"/>
      <c r="FD11" s="157"/>
      <c r="FE11" s="157"/>
      <c r="FF11" s="157"/>
      <c r="FG11" s="157"/>
      <c r="FH11" s="157"/>
      <c r="FI11" s="158"/>
      <c r="FV11" s="24">
        <f>IF(FW11&lt;&gt;"",MAX($FV$3:FV10)+1,"")</f>
        <v>8</v>
      </c>
      <c r="FW11" s="24" t="str">
        <f>IF($B11&lt;&gt;"",LEFT(E11,2),"")</f>
        <v>F0</v>
      </c>
      <c r="FX11" s="24" t="str">
        <f t="shared" si="11"/>
        <v>Viusiant Ikika</v>
      </c>
      <c r="FY11" s="24" t="str">
        <f t="shared" si="11"/>
        <v>Icy</v>
      </c>
      <c r="FZ11" s="24" t="str">
        <f t="shared" si="11"/>
        <v>Frozen</v>
      </c>
    </row>
    <row r="12" spans="1:182" x14ac:dyDescent="0.25">
      <c r="A12" s="38">
        <f>IF(AND(A11&lt;&gt;"",I12&lt;&gt;""),A10,"")</f>
        <v>2</v>
      </c>
      <c r="B12" s="38" t="str">
        <f t="shared" ref="B12" si="13">IF(AND($A12&lt;&gt;"",B10&lt;&gt;""),B10,"")</f>
        <v>Fargar-Dio</v>
      </c>
      <c r="C12" s="64" t="s">
        <v>317</v>
      </c>
      <c r="D12" s="33" t="s">
        <v>525</v>
      </c>
      <c r="E12" s="44" t="str">
        <f>IF(AND(I12&lt;&gt;"",E10&lt;&gt;""),E10,"")</f>
        <v>F0</v>
      </c>
      <c r="F12" s="44">
        <f>IF(I12&lt;&gt;"",MAX(F10:F11)+1,"")</f>
        <v>3</v>
      </c>
      <c r="G12" s="44" t="str">
        <f>IF(AND(I12&lt;&gt;"",D11&lt;&gt;""),D11,"")</f>
        <v>Gek</v>
      </c>
      <c r="H12" s="44" t="str">
        <f>IF(AND(I12&lt;&gt;"",D12&lt;&gt;""),D14,"")</f>
        <v>Average</v>
      </c>
      <c r="I12" s="31" t="s">
        <v>882</v>
      </c>
      <c r="J12" s="33" t="s">
        <v>80</v>
      </c>
      <c r="K12" s="38" t="str">
        <f t="shared" si="10"/>
        <v>Toxic</v>
      </c>
      <c r="L12" s="143"/>
      <c r="M12" s="143"/>
      <c r="N12" s="143"/>
      <c r="O12" s="143" t="s">
        <v>869</v>
      </c>
      <c r="P12" s="31"/>
      <c r="Q12" s="53"/>
      <c r="R12" s="54"/>
      <c r="S12" s="54"/>
      <c r="T12" s="54"/>
      <c r="U12" s="54" t="s">
        <v>1</v>
      </c>
      <c r="V12" s="54"/>
      <c r="W12" s="54"/>
      <c r="X12" s="54"/>
      <c r="Y12" s="54" t="s">
        <v>1</v>
      </c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 t="s">
        <v>1</v>
      </c>
      <c r="AK12" s="54"/>
      <c r="AL12" s="54"/>
      <c r="AM12" s="55"/>
      <c r="AN12" s="53"/>
      <c r="AO12" s="54"/>
      <c r="AP12" s="54" t="s">
        <v>1</v>
      </c>
      <c r="AQ12" s="54"/>
      <c r="AR12" s="54"/>
      <c r="AS12" s="55"/>
      <c r="AT12" s="53"/>
      <c r="AU12" s="54"/>
      <c r="AV12" s="55"/>
      <c r="AW12" s="53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5"/>
      <c r="BI12" s="53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5"/>
      <c r="BV12" s="53"/>
      <c r="BW12" s="56"/>
      <c r="BX12" s="56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5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5"/>
      <c r="DM12" s="163" t="s">
        <v>45</v>
      </c>
      <c r="DN12" s="54">
        <v>1</v>
      </c>
      <c r="DO12" s="54">
        <v>1</v>
      </c>
      <c r="DP12" s="54">
        <v>1</v>
      </c>
      <c r="DQ12" s="54">
        <v>1</v>
      </c>
      <c r="DR12" s="54">
        <v>1</v>
      </c>
      <c r="DS12" s="54"/>
      <c r="DT12" s="54">
        <v>1</v>
      </c>
      <c r="DU12" s="55">
        <v>1</v>
      </c>
      <c r="DV12" s="164" t="s">
        <v>45</v>
      </c>
      <c r="DW12" s="54"/>
      <c r="DX12" s="54">
        <v>1</v>
      </c>
      <c r="DY12" s="54"/>
      <c r="DZ12" s="54"/>
      <c r="EA12" s="54"/>
      <c r="EB12" s="54">
        <v>1</v>
      </c>
      <c r="EC12" s="54">
        <v>1</v>
      </c>
      <c r="ED12" s="57">
        <v>1</v>
      </c>
      <c r="EE12" s="55"/>
      <c r="EF12" s="164" t="s">
        <v>45</v>
      </c>
      <c r="EG12" s="54"/>
      <c r="EH12" s="54"/>
      <c r="EI12" s="54"/>
      <c r="EJ12" s="54"/>
      <c r="EK12" s="54">
        <v>1</v>
      </c>
      <c r="EL12" s="54"/>
      <c r="EM12" s="54"/>
      <c r="EN12" s="55">
        <v>1</v>
      </c>
      <c r="EO12" s="164" t="s">
        <v>45</v>
      </c>
      <c r="EP12" s="54"/>
      <c r="EQ12" s="54"/>
      <c r="ER12" s="54">
        <v>1</v>
      </c>
      <c r="ES12" s="54"/>
      <c r="ET12" s="54"/>
      <c r="EU12" s="54"/>
      <c r="EV12" s="54"/>
      <c r="EW12" s="55"/>
      <c r="EX12" s="156"/>
      <c r="EY12" s="157"/>
      <c r="EZ12" s="157"/>
      <c r="FA12" s="157"/>
      <c r="FB12" s="157"/>
      <c r="FC12" s="157"/>
      <c r="FD12" s="157"/>
      <c r="FE12" s="157"/>
      <c r="FF12" s="157"/>
      <c r="FG12" s="157"/>
      <c r="FH12" s="157"/>
      <c r="FI12" s="158"/>
      <c r="FV12" s="24">
        <f>IF(FW12&lt;&gt;"",MAX($FV$3:FV11)+1,"")</f>
        <v>9</v>
      </c>
      <c r="FW12" s="24" t="str">
        <f>IF($B12&lt;&gt;"",LEFT(E12,2),"")</f>
        <v>F0</v>
      </c>
      <c r="FX12" s="24" t="str">
        <f t="shared" si="11"/>
        <v>Bakare</v>
      </c>
      <c r="FY12" s="24" t="str">
        <f t="shared" si="11"/>
        <v>Acidic</v>
      </c>
      <c r="FZ12" s="24" t="str">
        <f t="shared" si="11"/>
        <v>Toxic</v>
      </c>
    </row>
    <row r="13" spans="1:182" ht="15.75" thickBot="1" x14ac:dyDescent="0.3">
      <c r="A13" s="38">
        <f>IF(AND(A12&lt;&gt;"",I13&lt;&gt;""),A10,"")</f>
        <v>2</v>
      </c>
      <c r="B13" s="38" t="str">
        <f t="shared" ref="B13" si="14">IF(AND($A13&lt;&gt;"",B10&lt;&gt;""),B10,"")</f>
        <v>Fargar-Dio</v>
      </c>
      <c r="C13" s="64" t="s">
        <v>318</v>
      </c>
      <c r="D13" s="33" t="s">
        <v>296</v>
      </c>
      <c r="E13" s="44" t="str">
        <f>IF(AND(I13&lt;&gt;"",E10&lt;&gt;""),E10,"")</f>
        <v>F0</v>
      </c>
      <c r="F13" s="44">
        <f>IF(I13&lt;&gt;"",MAX(F10:F12)+1,"")</f>
        <v>4</v>
      </c>
      <c r="G13" s="44" t="str">
        <f>IF(AND(I13&lt;&gt;"",D11&lt;&gt;""),D11,"")</f>
        <v>Gek</v>
      </c>
      <c r="H13" s="44" t="str">
        <f>IF(AND(I13&lt;&gt;"",D12&lt;&gt;""),D14,"")</f>
        <v>Average</v>
      </c>
      <c r="I13" s="31" t="s">
        <v>883</v>
      </c>
      <c r="J13" s="33" t="s">
        <v>82</v>
      </c>
      <c r="K13" s="38" t="str">
        <f t="shared" si="10"/>
        <v>Toxic</v>
      </c>
      <c r="L13" s="143"/>
      <c r="M13" s="143"/>
      <c r="N13" s="143"/>
      <c r="O13" s="143" t="s">
        <v>869</v>
      </c>
      <c r="P13" s="31"/>
      <c r="Q13" s="53"/>
      <c r="R13" s="54"/>
      <c r="S13" s="54"/>
      <c r="T13" s="54"/>
      <c r="U13" s="54" t="s">
        <v>1</v>
      </c>
      <c r="V13" s="54"/>
      <c r="W13" s="54"/>
      <c r="X13" s="54"/>
      <c r="Y13" s="54" t="s">
        <v>1</v>
      </c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 t="s">
        <v>1</v>
      </c>
      <c r="AL13" s="54"/>
      <c r="AM13" s="55"/>
      <c r="AN13" s="53"/>
      <c r="AO13" s="54"/>
      <c r="AP13" s="54" t="s">
        <v>1</v>
      </c>
      <c r="AQ13" s="54"/>
      <c r="AR13" s="54"/>
      <c r="AS13" s="55"/>
      <c r="AT13" s="53"/>
      <c r="AU13" s="54"/>
      <c r="AV13" s="55"/>
      <c r="AW13" s="53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5"/>
      <c r="BI13" s="53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5"/>
      <c r="BV13" s="53"/>
      <c r="BW13" s="56"/>
      <c r="BX13" s="56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5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5"/>
      <c r="DM13" s="152" t="s">
        <v>42</v>
      </c>
      <c r="DN13" s="54"/>
      <c r="DO13" s="54"/>
      <c r="DP13" s="54"/>
      <c r="DQ13" s="54">
        <v>1</v>
      </c>
      <c r="DR13" s="54"/>
      <c r="DS13" s="54">
        <v>1</v>
      </c>
      <c r="DT13" s="54"/>
      <c r="DU13" s="55"/>
      <c r="DV13" s="90" t="s">
        <v>42</v>
      </c>
      <c r="DW13" s="59">
        <v>1</v>
      </c>
      <c r="DX13" s="59">
        <v>1</v>
      </c>
      <c r="DY13" s="59">
        <v>1</v>
      </c>
      <c r="DZ13" s="59">
        <v>1</v>
      </c>
      <c r="EA13" s="59">
        <v>1</v>
      </c>
      <c r="EB13" s="59"/>
      <c r="EC13" s="59"/>
      <c r="ED13" s="151"/>
      <c r="EE13" s="60">
        <v>1</v>
      </c>
      <c r="EF13" s="90" t="s">
        <v>42</v>
      </c>
      <c r="EG13" s="159">
        <v>1</v>
      </c>
      <c r="EH13" s="59">
        <v>1</v>
      </c>
      <c r="EI13" s="59">
        <v>1</v>
      </c>
      <c r="EJ13" s="59">
        <v>1</v>
      </c>
      <c r="EK13" s="59">
        <v>1</v>
      </c>
      <c r="EL13" s="59">
        <v>1</v>
      </c>
      <c r="EM13" s="59">
        <v>1</v>
      </c>
      <c r="EN13" s="60">
        <v>1</v>
      </c>
      <c r="EO13" s="162" t="s">
        <v>42</v>
      </c>
      <c r="EP13" s="59">
        <v>1</v>
      </c>
      <c r="EQ13" s="59">
        <v>1</v>
      </c>
      <c r="ER13" s="59">
        <v>1</v>
      </c>
      <c r="ES13" s="59">
        <v>1</v>
      </c>
      <c r="ET13" s="59">
        <v>1</v>
      </c>
      <c r="EU13" s="59">
        <v>1</v>
      </c>
      <c r="EV13" s="59">
        <v>1</v>
      </c>
      <c r="EW13" s="60">
        <v>1</v>
      </c>
      <c r="EX13" s="156"/>
      <c r="EY13" s="157"/>
      <c r="EZ13" s="157"/>
      <c r="FA13" s="157"/>
      <c r="FB13" s="157"/>
      <c r="FC13" s="157"/>
      <c r="FD13" s="157"/>
      <c r="FE13" s="157"/>
      <c r="FF13" s="157"/>
      <c r="FG13" s="157"/>
      <c r="FH13" s="157"/>
      <c r="FI13" s="158"/>
      <c r="FV13" s="24">
        <f>IF(FW13&lt;&gt;"",MAX($FV$3:FV12)+1,"")</f>
        <v>10</v>
      </c>
      <c r="FW13" s="24" t="str">
        <f>IF($B13&lt;&gt;"",LEFT(E13,2),"")</f>
        <v>F0</v>
      </c>
      <c r="FX13" s="24" t="str">
        <f t="shared" si="11"/>
        <v>Ilma XIX</v>
      </c>
      <c r="FY13" s="24" t="str">
        <f t="shared" si="11"/>
        <v>Acrid</v>
      </c>
      <c r="FZ13" s="24" t="str">
        <f t="shared" si="11"/>
        <v>Toxic</v>
      </c>
    </row>
    <row r="14" spans="1:182" x14ac:dyDescent="0.25">
      <c r="A14" s="38" t="str">
        <f>IF(AND(A13&lt;&gt;"",I14&lt;&gt;""),A10,"")</f>
        <v/>
      </c>
      <c r="B14" s="38" t="str">
        <f t="shared" ref="B14" si="15">IF(AND($A14&lt;&gt;"",B10&lt;&gt;""),B10,"")</f>
        <v/>
      </c>
      <c r="C14" s="64" t="s">
        <v>742</v>
      </c>
      <c r="D14" s="42" t="str">
        <f>IF(D12&lt;&gt;"",IF(ISNA(VLOOKUP(D12,EconomyTable,2,FALSE)),"&lt;Unknown&gt;",VLOOKUP(D12,EconomyTable,2,FALSE)),"")</f>
        <v>Average</v>
      </c>
      <c r="E14" s="44" t="str">
        <f>IF(AND(I14&lt;&gt;"",E10&lt;&gt;""),E10,"")</f>
        <v/>
      </c>
      <c r="F14" s="44" t="str">
        <f>IF(I14&lt;&gt;"",MAX(F10:F13)+1,"")</f>
        <v/>
      </c>
      <c r="G14" s="44" t="str">
        <f>IF(AND(I14&lt;&gt;"",D11&lt;&gt;""),D11,"")</f>
        <v/>
      </c>
      <c r="H14" s="44" t="str">
        <f>IF(AND(I15&lt;&gt;"",D12&lt;&gt;""),D14,"")</f>
        <v/>
      </c>
      <c r="I14" s="31"/>
      <c r="J14" s="33"/>
      <c r="K14" s="38" t="str">
        <f t="shared" si="10"/>
        <v/>
      </c>
      <c r="L14" s="143"/>
      <c r="M14" s="143"/>
      <c r="N14" s="143"/>
      <c r="O14" s="143"/>
      <c r="P14" s="31"/>
      <c r="Q14" s="53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5"/>
      <c r="AN14" s="53"/>
      <c r="AO14" s="54"/>
      <c r="AP14" s="54"/>
      <c r="AQ14" s="54"/>
      <c r="AR14" s="54"/>
      <c r="AS14" s="55"/>
      <c r="AT14" s="53"/>
      <c r="AU14" s="54"/>
      <c r="AV14" s="55"/>
      <c r="AW14" s="53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5"/>
      <c r="BI14" s="53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5"/>
      <c r="BV14" s="53"/>
      <c r="BW14" s="56"/>
      <c r="BX14" s="56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7"/>
      <c r="CN14" s="53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5"/>
      <c r="DM14" s="167" t="s">
        <v>891</v>
      </c>
      <c r="DN14" s="168"/>
      <c r="DO14" s="168"/>
      <c r="DP14" s="168"/>
      <c r="DQ14" s="168"/>
      <c r="DR14" s="168"/>
      <c r="DS14" s="169"/>
      <c r="DT14" s="203">
        <f>SUM(DN10:DU13)</f>
        <v>18</v>
      </c>
      <c r="DU14" s="204"/>
      <c r="DV14" s="167" t="s">
        <v>891</v>
      </c>
      <c r="DW14" s="168"/>
      <c r="DX14" s="168"/>
      <c r="DY14" s="168"/>
      <c r="DZ14" s="168"/>
      <c r="EA14" s="168"/>
      <c r="EB14" s="168"/>
      <c r="EC14" s="169"/>
      <c r="ED14" s="205">
        <f>SUM(DW10:EE13)</f>
        <v>12</v>
      </c>
      <c r="EE14" s="206"/>
      <c r="EF14" s="167" t="s">
        <v>891</v>
      </c>
      <c r="EG14" s="168"/>
      <c r="EH14" s="168"/>
      <c r="EI14" s="168"/>
      <c r="EJ14" s="168"/>
      <c r="EK14" s="168"/>
      <c r="EL14" s="169"/>
      <c r="EM14" s="205">
        <f>SUM(EG10:EN13)</f>
        <v>13</v>
      </c>
      <c r="EN14" s="206"/>
      <c r="EO14" s="168" t="s">
        <v>891</v>
      </c>
      <c r="EP14" s="168"/>
      <c r="EQ14" s="168"/>
      <c r="ER14" s="168"/>
      <c r="ES14" s="168"/>
      <c r="ET14" s="168"/>
      <c r="EU14" s="169"/>
      <c r="EV14" s="205">
        <f>SUM(EP10:EW13)</f>
        <v>12</v>
      </c>
      <c r="EW14" s="206"/>
      <c r="EX14" s="156"/>
      <c r="EY14" s="157"/>
      <c r="EZ14" s="157"/>
      <c r="FA14" s="157"/>
      <c r="FB14" s="157"/>
      <c r="FC14" s="157"/>
      <c r="FD14" s="157"/>
      <c r="FE14" s="157"/>
      <c r="FF14" s="157"/>
      <c r="FG14" s="157"/>
      <c r="FH14" s="157"/>
      <c r="FI14" s="158"/>
      <c r="FV14" s="24" t="str">
        <f>IF(FW14&lt;&gt;"",MAX($FV$3:FV13)+1,"")</f>
        <v/>
      </c>
      <c r="FW14" s="24" t="str">
        <f>IF($B14&lt;&gt;"",E14,"")</f>
        <v/>
      </c>
      <c r="FX14" s="24" t="str">
        <f t="shared" si="11"/>
        <v/>
      </c>
      <c r="FY14" s="24" t="str">
        <f t="shared" si="11"/>
        <v/>
      </c>
      <c r="FZ14" s="24" t="str">
        <f t="shared" si="11"/>
        <v/>
      </c>
    </row>
    <row r="15" spans="1:182" x14ac:dyDescent="0.25">
      <c r="A15" s="38" t="str">
        <f>IF(AND(A14&lt;&gt;"",I15&lt;&gt;""),A10,"")</f>
        <v/>
      </c>
      <c r="B15" s="38" t="str">
        <f t="shared" ref="B15" si="16">IF(AND($A15&lt;&gt;"",B10&lt;&gt;""),B10,"")</f>
        <v/>
      </c>
      <c r="C15" s="64" t="s">
        <v>741</v>
      </c>
      <c r="D15" s="43" t="str">
        <f>IF(D13&lt;&gt;"",IF(ISNA(VLOOKUP(D13,EconomyTypeTable,2,FALSE)),"&lt;Unknown&gt;",VLOOKUP(D13,EconomyTypeTable,2,FALSE)),"")</f>
        <v>Advanced Materials</v>
      </c>
      <c r="E15" s="44" t="str">
        <f>IF(AND(I15&lt;&gt;"",E10&lt;&gt;""),E10,"")</f>
        <v/>
      </c>
      <c r="F15" s="44" t="str">
        <f>IF(I15&lt;&gt;"",MAX(F10:F14)+1,"")</f>
        <v/>
      </c>
      <c r="G15" s="44" t="str">
        <f>IF(AND(I14&lt;&gt;"",D11&lt;&gt;""),D11,"")</f>
        <v/>
      </c>
      <c r="H15" s="44" t="str">
        <f>IF(AND(I15&lt;&gt;"",D12&lt;&gt;""),D14,"")</f>
        <v/>
      </c>
      <c r="I15" s="31"/>
      <c r="J15" s="33"/>
      <c r="K15" s="38" t="str">
        <f t="shared" si="10"/>
        <v/>
      </c>
      <c r="L15" s="143"/>
      <c r="M15" s="143"/>
      <c r="N15" s="143"/>
      <c r="O15" s="143"/>
      <c r="P15" s="31"/>
      <c r="Q15" s="58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60"/>
      <c r="AN15" s="58"/>
      <c r="AO15" s="59"/>
      <c r="AP15" s="59"/>
      <c r="AQ15" s="59"/>
      <c r="AR15" s="59"/>
      <c r="AS15" s="60"/>
      <c r="AT15" s="58"/>
      <c r="AU15" s="59"/>
      <c r="AV15" s="60"/>
      <c r="AW15" s="58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60"/>
      <c r="BI15" s="58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60"/>
      <c r="BV15" s="58"/>
      <c r="BW15" s="61"/>
      <c r="BX15" s="61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60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5"/>
      <c r="DM15" s="168" t="s">
        <v>823</v>
      </c>
      <c r="DN15" s="168"/>
      <c r="DO15" s="168"/>
      <c r="DP15" s="168"/>
      <c r="DQ15" s="168"/>
      <c r="DR15" s="168"/>
      <c r="DS15" s="169"/>
      <c r="DT15" s="170" t="s">
        <v>45</v>
      </c>
      <c r="DU15" s="183"/>
      <c r="DV15" s="213" t="s">
        <v>917</v>
      </c>
      <c r="DW15" s="187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7"/>
      <c r="EJ15" s="187"/>
      <c r="EK15" s="187"/>
      <c r="EL15" s="187"/>
      <c r="EM15" s="187"/>
      <c r="EN15" s="187"/>
      <c r="EO15" s="187"/>
      <c r="EP15" s="187"/>
      <c r="EQ15" s="187"/>
      <c r="ER15" s="187"/>
      <c r="ES15" s="187"/>
      <c r="ET15" s="187"/>
      <c r="EU15" s="187"/>
      <c r="EV15" s="187"/>
      <c r="EW15" s="214"/>
      <c r="EX15" s="156"/>
      <c r="EY15" s="157"/>
      <c r="EZ15" s="157"/>
      <c r="FA15" s="157"/>
      <c r="FB15" s="157"/>
      <c r="FC15" s="157"/>
      <c r="FD15" s="157"/>
      <c r="FE15" s="157"/>
      <c r="FF15" s="157"/>
      <c r="FG15" s="157"/>
      <c r="FH15" s="157"/>
      <c r="FI15" s="158"/>
    </row>
    <row r="16" spans="1:182" ht="15.75" thickBot="1" x14ac:dyDescent="0.3">
      <c r="A16" s="39">
        <f>IF(A10&lt;&gt;"",A10,"")</f>
        <v>2</v>
      </c>
      <c r="B16" s="39" t="str">
        <f>IF(AND($A16&lt;&gt;"",B10&lt;&gt;""),B10,"")</f>
        <v>Fargar-Dio</v>
      </c>
      <c r="C16" s="66" t="s">
        <v>315</v>
      </c>
      <c r="D16" s="36"/>
      <c r="E16" s="178" t="s">
        <v>1029</v>
      </c>
      <c r="F16" s="179"/>
      <c r="G16" s="179"/>
      <c r="H16" s="179"/>
      <c r="I16" s="179"/>
      <c r="J16" s="179"/>
      <c r="K16" s="179"/>
      <c r="L16" s="179"/>
      <c r="M16" s="179"/>
      <c r="N16" s="180"/>
      <c r="O16" s="205" t="str">
        <f>IF(COUNTA(Q16:AM16)-COUNTBLANK(Q16:AM16)&gt;0,COUNTA(Q16:AM16)-COUNTBLANK(Q16:AM16)&amp;" Deposit &amp; "&amp;COUNTA(AN16:AS16)-COUNTBLANK(AN16:AS16) &amp; " Plant Types","")</f>
        <v>7 Deposit &amp; 3 Plant Types</v>
      </c>
      <c r="P16" s="205"/>
      <c r="Q16" s="46" t="str">
        <f>IF(COUNTA(Q10:Q15)&gt;0,COUNTA(Q10:Q15),"")</f>
        <v/>
      </c>
      <c r="R16" s="47" t="str">
        <f t="shared" ref="R16:BK16" si="17">IF(COUNTA(R10:R15)&gt;0,COUNTA(R10:R15),"")</f>
        <v/>
      </c>
      <c r="S16" s="47" t="str">
        <f t="shared" si="17"/>
        <v/>
      </c>
      <c r="T16" s="47" t="str">
        <f t="shared" si="17"/>
        <v/>
      </c>
      <c r="U16" s="47">
        <f t="shared" si="17"/>
        <v>2</v>
      </c>
      <c r="V16" s="47" t="str">
        <f t="shared" si="17"/>
        <v/>
      </c>
      <c r="W16" s="47" t="str">
        <f t="shared" si="17"/>
        <v/>
      </c>
      <c r="X16" s="47" t="str">
        <f t="shared" si="17"/>
        <v/>
      </c>
      <c r="Y16" s="47">
        <f t="shared" si="17"/>
        <v>4</v>
      </c>
      <c r="Z16" s="47">
        <f t="shared" si="17"/>
        <v>1</v>
      </c>
      <c r="AA16" s="47" t="str">
        <f t="shared" si="17"/>
        <v/>
      </c>
      <c r="AB16" s="47" t="str">
        <f>IF(COUNTA(AB10:AB15)&gt;0,COUNTA(AB10:AB15),"")</f>
        <v/>
      </c>
      <c r="AC16" s="47" t="str">
        <f t="shared" si="17"/>
        <v/>
      </c>
      <c r="AD16" s="47" t="str">
        <f t="shared" si="17"/>
        <v/>
      </c>
      <c r="AE16" s="47">
        <f t="shared" si="17"/>
        <v>1</v>
      </c>
      <c r="AF16" s="47" t="str">
        <f t="shared" si="17"/>
        <v/>
      </c>
      <c r="AG16" s="47">
        <f t="shared" si="17"/>
        <v>1</v>
      </c>
      <c r="AH16" s="47" t="str">
        <f t="shared" si="17"/>
        <v/>
      </c>
      <c r="AI16" s="47" t="str">
        <f t="shared" si="17"/>
        <v/>
      </c>
      <c r="AJ16" s="47">
        <f t="shared" si="17"/>
        <v>2</v>
      </c>
      <c r="AK16" s="47">
        <f t="shared" si="17"/>
        <v>1</v>
      </c>
      <c r="AL16" s="47" t="str">
        <f t="shared" si="17"/>
        <v/>
      </c>
      <c r="AM16" s="48" t="str">
        <f t="shared" si="17"/>
        <v/>
      </c>
      <c r="AN16" s="46" t="str">
        <f t="shared" si="17"/>
        <v/>
      </c>
      <c r="AO16" s="47">
        <f t="shared" si="17"/>
        <v>1</v>
      </c>
      <c r="AP16" s="47">
        <f t="shared" si="17"/>
        <v>2</v>
      </c>
      <c r="AQ16" s="47" t="str">
        <f t="shared" si="17"/>
        <v/>
      </c>
      <c r="AR16" s="47" t="str">
        <f t="shared" si="17"/>
        <v/>
      </c>
      <c r="AS16" s="48">
        <f t="shared" si="17"/>
        <v>1</v>
      </c>
      <c r="AT16" s="46" t="str">
        <f t="shared" si="17"/>
        <v/>
      </c>
      <c r="AU16" s="47" t="str">
        <f t="shared" si="17"/>
        <v/>
      </c>
      <c r="AV16" s="48">
        <f t="shared" si="17"/>
        <v>1</v>
      </c>
      <c r="AW16" s="46" t="str">
        <f t="shared" si="17"/>
        <v/>
      </c>
      <c r="AX16" s="47" t="str">
        <f t="shared" si="17"/>
        <v/>
      </c>
      <c r="AY16" s="47" t="str">
        <f t="shared" si="17"/>
        <v/>
      </c>
      <c r="AZ16" s="47" t="str">
        <f t="shared" si="17"/>
        <v/>
      </c>
      <c r="BA16" s="47" t="str">
        <f t="shared" si="17"/>
        <v/>
      </c>
      <c r="BB16" s="47" t="str">
        <f t="shared" si="17"/>
        <v/>
      </c>
      <c r="BC16" s="47" t="str">
        <f t="shared" si="17"/>
        <v/>
      </c>
      <c r="BD16" s="47" t="str">
        <f t="shared" si="17"/>
        <v/>
      </c>
      <c r="BE16" s="47" t="str">
        <f t="shared" si="17"/>
        <v/>
      </c>
      <c r="BF16" s="47" t="str">
        <f t="shared" si="17"/>
        <v/>
      </c>
      <c r="BG16" s="47" t="str">
        <f t="shared" si="17"/>
        <v/>
      </c>
      <c r="BH16" s="48" t="str">
        <f t="shared" si="17"/>
        <v/>
      </c>
      <c r="BI16" s="46" t="str">
        <f t="shared" si="17"/>
        <v/>
      </c>
      <c r="BJ16" s="47" t="str">
        <f t="shared" si="17"/>
        <v/>
      </c>
      <c r="BK16" s="47" t="str">
        <f t="shared" si="17"/>
        <v/>
      </c>
      <c r="BL16" s="47"/>
      <c r="BM16" s="47" t="str">
        <f t="shared" ref="BM16:BU16" si="18">IF(COUNTA(BM10:BM15)&gt;0,COUNTA(BM10:BM15),"")</f>
        <v/>
      </c>
      <c r="BN16" s="47" t="str">
        <f t="shared" si="18"/>
        <v/>
      </c>
      <c r="BO16" s="47" t="str">
        <f t="shared" si="18"/>
        <v/>
      </c>
      <c r="BP16" s="47" t="str">
        <f t="shared" si="18"/>
        <v/>
      </c>
      <c r="BQ16" s="47" t="str">
        <f t="shared" si="18"/>
        <v/>
      </c>
      <c r="BR16" s="47" t="str">
        <f t="shared" si="18"/>
        <v/>
      </c>
      <c r="BS16" s="47" t="str">
        <f t="shared" si="18"/>
        <v/>
      </c>
      <c r="BT16" s="47" t="str">
        <f t="shared" si="18"/>
        <v/>
      </c>
      <c r="BU16" s="48" t="str">
        <f t="shared" si="18"/>
        <v/>
      </c>
      <c r="BV16" s="46" t="str">
        <f>IF(COUNTA(BV10:BV15)&gt;0,COUNTA(BV10:BV15),"")</f>
        <v/>
      </c>
      <c r="BW16" s="47" t="str">
        <f t="shared" ref="BW16:BX16" si="19">IF(COUNTA(BW10:BW15)&gt;0,COUNTA(BW10:BW15),"")</f>
        <v/>
      </c>
      <c r="BX16" s="47" t="str">
        <f t="shared" si="19"/>
        <v/>
      </c>
      <c r="BY16" s="47" t="str">
        <f t="shared" ref="BY16:DL16" si="20">IF(COUNTA(BY10:BY15)&gt;0,COUNTA(BY10:BY15),"")</f>
        <v/>
      </c>
      <c r="BZ16" s="47" t="str">
        <f t="shared" si="20"/>
        <v/>
      </c>
      <c r="CA16" s="47" t="str">
        <f t="shared" si="20"/>
        <v/>
      </c>
      <c r="CB16" s="47" t="str">
        <f t="shared" si="20"/>
        <v/>
      </c>
      <c r="CC16" s="47" t="str">
        <f t="shared" si="20"/>
        <v/>
      </c>
      <c r="CD16" s="47" t="str">
        <f t="shared" si="20"/>
        <v/>
      </c>
      <c r="CE16" s="47" t="str">
        <f t="shared" si="20"/>
        <v/>
      </c>
      <c r="CF16" s="47" t="str">
        <f t="shared" si="20"/>
        <v/>
      </c>
      <c r="CG16" s="47" t="str">
        <f t="shared" si="20"/>
        <v/>
      </c>
      <c r="CH16" s="47" t="str">
        <f t="shared" si="20"/>
        <v/>
      </c>
      <c r="CI16" s="47" t="str">
        <f t="shared" si="20"/>
        <v/>
      </c>
      <c r="CJ16" s="47" t="str">
        <f t="shared" si="20"/>
        <v/>
      </c>
      <c r="CK16" s="47" t="str">
        <f t="shared" si="20"/>
        <v/>
      </c>
      <c r="CL16" s="47" t="str">
        <f t="shared" si="20"/>
        <v/>
      </c>
      <c r="CM16" s="48" t="str">
        <f t="shared" si="20"/>
        <v/>
      </c>
      <c r="CN16" s="46" t="str">
        <f t="shared" si="20"/>
        <v/>
      </c>
      <c r="CO16" s="47" t="str">
        <f t="shared" si="20"/>
        <v/>
      </c>
      <c r="CP16" s="47" t="str">
        <f t="shared" si="20"/>
        <v/>
      </c>
      <c r="CQ16" s="47" t="str">
        <f t="shared" si="20"/>
        <v/>
      </c>
      <c r="CR16" s="47" t="str">
        <f t="shared" si="20"/>
        <v/>
      </c>
      <c r="CS16" s="47" t="str">
        <f t="shared" si="20"/>
        <v/>
      </c>
      <c r="CT16" s="47" t="str">
        <f t="shared" si="20"/>
        <v/>
      </c>
      <c r="CU16" s="47" t="str">
        <f t="shared" si="20"/>
        <v/>
      </c>
      <c r="CV16" s="47" t="str">
        <f t="shared" si="20"/>
        <v/>
      </c>
      <c r="CW16" s="47" t="str">
        <f t="shared" si="20"/>
        <v/>
      </c>
      <c r="CX16" s="47" t="str">
        <f t="shared" si="20"/>
        <v/>
      </c>
      <c r="CY16" s="47" t="str">
        <f t="shared" si="20"/>
        <v/>
      </c>
      <c r="CZ16" s="47" t="str">
        <f t="shared" si="20"/>
        <v/>
      </c>
      <c r="DA16" s="47" t="str">
        <f t="shared" si="20"/>
        <v/>
      </c>
      <c r="DB16" s="47" t="str">
        <f t="shared" si="20"/>
        <v/>
      </c>
      <c r="DC16" s="47" t="str">
        <f t="shared" si="20"/>
        <v/>
      </c>
      <c r="DD16" s="47" t="str">
        <f t="shared" si="20"/>
        <v/>
      </c>
      <c r="DE16" s="47" t="str">
        <f t="shared" si="20"/>
        <v/>
      </c>
      <c r="DF16" s="47" t="str">
        <f t="shared" si="20"/>
        <v/>
      </c>
      <c r="DG16" s="47" t="str">
        <f t="shared" si="20"/>
        <v/>
      </c>
      <c r="DH16" s="47" t="str">
        <f t="shared" si="20"/>
        <v/>
      </c>
      <c r="DI16" s="47" t="str">
        <f t="shared" si="20"/>
        <v/>
      </c>
      <c r="DJ16" s="47" t="str">
        <f t="shared" si="20"/>
        <v/>
      </c>
      <c r="DK16" s="47" t="str">
        <f t="shared" si="20"/>
        <v/>
      </c>
      <c r="DL16" s="48" t="str">
        <f t="shared" si="20"/>
        <v/>
      </c>
      <c r="DM16" s="168" t="s">
        <v>822</v>
      </c>
      <c r="DN16" s="168"/>
      <c r="DO16" s="168"/>
      <c r="DP16" s="168"/>
      <c r="DQ16" s="168"/>
      <c r="DR16" s="168"/>
      <c r="DS16" s="169"/>
      <c r="DT16" s="184" t="s">
        <v>42</v>
      </c>
      <c r="DU16" s="170"/>
      <c r="DV16" s="215"/>
      <c r="DW16" s="216"/>
      <c r="DX16" s="216"/>
      <c r="DY16" s="216"/>
      <c r="DZ16" s="216"/>
      <c r="EA16" s="216"/>
      <c r="EB16" s="216"/>
      <c r="EC16" s="216"/>
      <c r="ED16" s="216"/>
      <c r="EE16" s="216"/>
      <c r="EF16" s="216"/>
      <c r="EG16" s="216"/>
      <c r="EH16" s="216"/>
      <c r="EI16" s="216"/>
      <c r="EJ16" s="216"/>
      <c r="EK16" s="216"/>
      <c r="EL16" s="216"/>
      <c r="EM16" s="216"/>
      <c r="EN16" s="216"/>
      <c r="EO16" s="216"/>
      <c r="EP16" s="216"/>
      <c r="EQ16" s="216"/>
      <c r="ER16" s="216"/>
      <c r="ES16" s="216"/>
      <c r="ET16" s="216"/>
      <c r="EU16" s="216"/>
      <c r="EV16" s="216"/>
      <c r="EW16" s="217"/>
      <c r="EX16" s="144"/>
      <c r="EY16" s="142"/>
      <c r="EZ16" s="142"/>
      <c r="FA16" s="142"/>
      <c r="FB16" s="142"/>
      <c r="FC16" s="142"/>
      <c r="FD16" s="142"/>
      <c r="FE16" s="142"/>
      <c r="FF16" s="142"/>
      <c r="FG16" s="142"/>
      <c r="FH16" s="142"/>
      <c r="FI16" s="145"/>
    </row>
    <row r="17" spans="1:182" x14ac:dyDescent="0.25">
      <c r="A17" s="40">
        <f>A10+1</f>
        <v>3</v>
      </c>
      <c r="B17" s="29" t="s">
        <v>884</v>
      </c>
      <c r="C17" s="64" t="s">
        <v>531</v>
      </c>
      <c r="D17" s="41">
        <f>IF(MAX(F17:F22)&gt;0,MAX(F17:F22),"")</f>
        <v>4</v>
      </c>
      <c r="E17" s="30" t="s">
        <v>885</v>
      </c>
      <c r="F17" s="45">
        <f>IF(I17&lt;&gt;"",1,"")</f>
        <v>1</v>
      </c>
      <c r="G17" s="45" t="str">
        <f>IF(AND(I17&lt;&gt;"",D18&lt;&gt;""),D18,"")</f>
        <v>Korvax</v>
      </c>
      <c r="H17" s="45" t="str">
        <f>IF(AND(I17&lt;&gt;"",D19&lt;&gt;""),D21,"")</f>
        <v>Strong</v>
      </c>
      <c r="I17" s="29" t="s">
        <v>886</v>
      </c>
      <c r="J17" s="150" t="s">
        <v>160</v>
      </c>
      <c r="K17" s="40" t="str">
        <f t="shared" ref="K17:K22" si="21">IF(J17&lt;&gt;"",IF(ISNA(VLOOKUP(J17,PlanetTypeTable,2,FALSE)),"&lt;Unknown&gt;",VLOOKUP(J17,PlanetTypeTable,2,FALSE)),"")</f>
        <v>Frozen</v>
      </c>
      <c r="L17" s="34"/>
      <c r="M17" s="34"/>
      <c r="N17" s="34"/>
      <c r="O17" s="34" t="s">
        <v>869</v>
      </c>
      <c r="P17" s="29"/>
      <c r="Q17" s="49"/>
      <c r="R17" s="30"/>
      <c r="S17" s="30"/>
      <c r="T17" s="30"/>
      <c r="U17" s="30"/>
      <c r="V17" s="30"/>
      <c r="W17" s="30"/>
      <c r="X17" s="30"/>
      <c r="Y17" s="30">
        <v>1</v>
      </c>
      <c r="Z17" s="30">
        <v>1</v>
      </c>
      <c r="AA17" s="30"/>
      <c r="AB17" s="30"/>
      <c r="AC17" s="30"/>
      <c r="AD17" s="30"/>
      <c r="AE17" s="30"/>
      <c r="AF17" s="30"/>
      <c r="AG17" s="30"/>
      <c r="AH17" s="30"/>
      <c r="AI17" s="30"/>
      <c r="AJ17" s="30">
        <v>1</v>
      </c>
      <c r="AK17" s="30"/>
      <c r="AL17" s="30"/>
      <c r="AM17" s="50"/>
      <c r="AN17" s="49"/>
      <c r="AO17" s="30">
        <v>1</v>
      </c>
      <c r="AP17" s="30"/>
      <c r="AQ17" s="30"/>
      <c r="AR17" s="30"/>
      <c r="AS17" s="50"/>
      <c r="AT17" s="49"/>
      <c r="AU17" s="30"/>
      <c r="AV17" s="50"/>
      <c r="AW17" s="49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50"/>
      <c r="BI17" s="49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50"/>
      <c r="BV17" s="49"/>
      <c r="BW17" s="51"/>
      <c r="BX17" s="51"/>
      <c r="BY17" s="30"/>
      <c r="BZ17" s="30"/>
      <c r="CA17" s="30"/>
      <c r="CB17" s="30"/>
      <c r="CC17" s="30">
        <v>1</v>
      </c>
      <c r="CD17" s="30"/>
      <c r="CE17" s="30"/>
      <c r="CF17" s="30"/>
      <c r="CG17" s="30"/>
      <c r="CH17" s="30"/>
      <c r="CI17" s="30"/>
      <c r="CJ17" s="30">
        <v>1</v>
      </c>
      <c r="CK17" s="30"/>
      <c r="CL17" s="30"/>
      <c r="CM17" s="50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>
        <v>1</v>
      </c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0"/>
      <c r="DM17" s="160" t="s">
        <v>249</v>
      </c>
      <c r="DN17" s="30"/>
      <c r="DO17" s="30"/>
      <c r="DP17" s="30">
        <v>1</v>
      </c>
      <c r="DQ17" s="30">
        <v>1</v>
      </c>
      <c r="DR17" s="30">
        <v>1</v>
      </c>
      <c r="DS17" s="30"/>
      <c r="DT17" s="30"/>
      <c r="DU17" s="50"/>
      <c r="DV17" s="161" t="s">
        <v>249</v>
      </c>
      <c r="DW17" s="30"/>
      <c r="DX17" s="30">
        <v>1</v>
      </c>
      <c r="DY17" s="30"/>
      <c r="DZ17" s="30"/>
      <c r="EA17" s="30"/>
      <c r="EB17" s="30"/>
      <c r="EC17" s="30"/>
      <c r="ED17" s="52"/>
      <c r="EE17" s="50"/>
      <c r="EF17" s="161" t="s">
        <v>249</v>
      </c>
      <c r="EG17" s="30"/>
      <c r="EH17" s="30"/>
      <c r="EI17" s="62"/>
      <c r="EJ17" s="30"/>
      <c r="EK17" s="30">
        <v>1</v>
      </c>
      <c r="EL17" s="30"/>
      <c r="EM17" s="30"/>
      <c r="EN17" s="50"/>
      <c r="EO17" s="161" t="s">
        <v>249</v>
      </c>
      <c r="EP17" s="30"/>
      <c r="EQ17" s="30">
        <v>1</v>
      </c>
      <c r="ER17" s="30"/>
      <c r="ES17" s="30"/>
      <c r="ET17" s="30">
        <v>1</v>
      </c>
      <c r="EU17" s="30"/>
      <c r="EV17" s="30"/>
      <c r="EW17" s="50"/>
      <c r="EX17" s="153"/>
      <c r="EY17" s="154"/>
      <c r="EZ17" s="154"/>
      <c r="FA17" s="154"/>
      <c r="FB17" s="154"/>
      <c r="FC17" s="154"/>
      <c r="FD17" s="154"/>
      <c r="FE17" s="154"/>
      <c r="FF17" s="154"/>
      <c r="FG17" s="154"/>
      <c r="FH17" s="154"/>
      <c r="FI17" s="155"/>
      <c r="FR17" s="25">
        <f>IF(FS17&lt;&gt;"",MAX(FR$3:FR16)+1,"")</f>
        <v>3</v>
      </c>
      <c r="FS17" s="25" t="str">
        <f>IF(B17&lt;&gt;"",B17,"")</f>
        <v>Agurus</v>
      </c>
      <c r="FT17" s="25" t="str">
        <f>IF(D18&lt;&gt;"",D18,"")</f>
        <v>Korvax</v>
      </c>
      <c r="FV17" s="24">
        <f>IF(FW17&lt;&gt;"",MAX($FV$3:FV16)+1,"")</f>
        <v>11</v>
      </c>
      <c r="FW17" s="24" t="str">
        <f>IF($B17&lt;&gt;"",LEFT(E17,2),"")</f>
        <v>F4</v>
      </c>
      <c r="FX17" s="24" t="str">
        <f t="shared" ref="FX17:FZ21" si="22">IF($B17&lt;&gt;"",I17,"")</f>
        <v>Iiyas 63/V5</v>
      </c>
      <c r="FY17" s="24" t="str">
        <f t="shared" si="22"/>
        <v>Icebound</v>
      </c>
      <c r="FZ17" s="24" t="str">
        <f t="shared" si="22"/>
        <v>Frozen</v>
      </c>
    </row>
    <row r="18" spans="1:182" x14ac:dyDescent="0.25">
      <c r="A18" s="38">
        <f>IF(AND(A17&lt;&gt;"",I18&lt;&gt;""),A17,"")</f>
        <v>3</v>
      </c>
      <c r="B18" s="37" t="str">
        <f t="shared" ref="B18" si="23">IF(AND($A18&lt;&gt;"",B17&lt;&gt;""),B17,"")</f>
        <v>Agurus</v>
      </c>
      <c r="C18" s="65" t="s">
        <v>72</v>
      </c>
      <c r="D18" s="32" t="s">
        <v>61</v>
      </c>
      <c r="E18" s="44" t="str">
        <f>IF(AND(I18&lt;&gt;"",E17&lt;&gt;""),E17,"")</f>
        <v>F4p</v>
      </c>
      <c r="F18" s="44">
        <f>IF(I18&lt;&gt;"",MAX(F17:F17)+1,"")</f>
        <v>2</v>
      </c>
      <c r="G18" s="44" t="str">
        <f>IF(AND(I18&lt;&gt;"",D18&lt;&gt;""),D18,"")</f>
        <v>Korvax</v>
      </c>
      <c r="H18" s="44" t="str">
        <f>IF(AND(I18&lt;&gt;"",D19&lt;&gt;""),D21,"")</f>
        <v>Strong</v>
      </c>
      <c r="I18" s="31" t="s">
        <v>887</v>
      </c>
      <c r="J18" s="33" t="s">
        <v>157</v>
      </c>
      <c r="K18" s="38" t="str">
        <f t="shared" si="21"/>
        <v>Scorched</v>
      </c>
      <c r="L18" s="149"/>
      <c r="M18" s="149"/>
      <c r="N18" s="149" t="s">
        <v>66</v>
      </c>
      <c r="O18" s="149"/>
      <c r="P18" s="31"/>
      <c r="Q18" s="53"/>
      <c r="R18" s="54"/>
      <c r="S18" s="54"/>
      <c r="T18" s="54"/>
      <c r="U18" s="54"/>
      <c r="V18" s="54"/>
      <c r="W18" s="54"/>
      <c r="X18" s="54">
        <v>1</v>
      </c>
      <c r="Y18" s="54">
        <v>1</v>
      </c>
      <c r="Z18" s="54"/>
      <c r="AA18" s="54"/>
      <c r="AB18" s="54"/>
      <c r="AC18" s="54"/>
      <c r="AD18" s="54"/>
      <c r="AE18" s="54"/>
      <c r="AF18" s="54"/>
      <c r="AG18" s="54"/>
      <c r="AH18" s="54">
        <v>1</v>
      </c>
      <c r="AI18" s="54"/>
      <c r="AJ18" s="54"/>
      <c r="AK18" s="54"/>
      <c r="AL18" s="54"/>
      <c r="AM18" s="55"/>
      <c r="AN18" s="53"/>
      <c r="AO18" s="54"/>
      <c r="AP18" s="54"/>
      <c r="AQ18" s="54"/>
      <c r="AR18" s="54">
        <v>1</v>
      </c>
      <c r="AS18" s="55"/>
      <c r="AT18" s="53"/>
      <c r="AU18" s="54">
        <v>1</v>
      </c>
      <c r="AV18" s="55"/>
      <c r="AW18" s="53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5"/>
      <c r="BI18" s="53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5"/>
      <c r="BV18" s="53"/>
      <c r="BW18" s="56"/>
      <c r="BX18" s="56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5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57"/>
      <c r="DL18" s="55"/>
      <c r="DM18" s="165" t="s">
        <v>44</v>
      </c>
      <c r="DN18" s="54">
        <v>1</v>
      </c>
      <c r="DO18" s="54">
        <v>1</v>
      </c>
      <c r="DP18" s="54">
        <v>1</v>
      </c>
      <c r="DQ18" s="54">
        <v>1</v>
      </c>
      <c r="DR18" s="54"/>
      <c r="DS18" s="54">
        <v>1</v>
      </c>
      <c r="DT18" s="54"/>
      <c r="DU18" s="55"/>
      <c r="DV18" s="166" t="s">
        <v>44</v>
      </c>
      <c r="DW18" s="54"/>
      <c r="DX18" s="54"/>
      <c r="DY18" s="54"/>
      <c r="DZ18" s="54"/>
      <c r="EA18" s="54">
        <v>1</v>
      </c>
      <c r="EB18" s="54"/>
      <c r="EC18" s="54"/>
      <c r="ED18" s="57"/>
      <c r="EE18" s="55">
        <v>1</v>
      </c>
      <c r="EF18" s="166" t="s">
        <v>44</v>
      </c>
      <c r="EG18" s="54"/>
      <c r="EH18" s="54">
        <v>1</v>
      </c>
      <c r="EI18" s="54"/>
      <c r="EJ18" s="54"/>
      <c r="EK18" s="54"/>
      <c r="EL18" s="54">
        <v>1</v>
      </c>
      <c r="EM18" s="54"/>
      <c r="EN18" s="55"/>
      <c r="EO18" s="166" t="s">
        <v>44</v>
      </c>
      <c r="EP18" s="54">
        <v>1</v>
      </c>
      <c r="EQ18" s="54">
        <v>1</v>
      </c>
      <c r="ER18" s="54">
        <v>1</v>
      </c>
      <c r="ES18" s="54"/>
      <c r="ET18" s="54"/>
      <c r="EU18" s="54"/>
      <c r="EV18" s="54">
        <v>1</v>
      </c>
      <c r="EW18" s="55"/>
      <c r="EX18" s="156"/>
      <c r="EY18" s="157"/>
      <c r="EZ18" s="157"/>
      <c r="FA18" s="157"/>
      <c r="FB18" s="157"/>
      <c r="FC18" s="157"/>
      <c r="FD18" s="157"/>
      <c r="FE18" s="157"/>
      <c r="FF18" s="157"/>
      <c r="FG18" s="157"/>
      <c r="FH18" s="157"/>
      <c r="FI18" s="158"/>
      <c r="FV18" s="24">
        <f>IF(FW18&lt;&gt;"",MAX($FV$3:FV17)+1,"")</f>
        <v>12</v>
      </c>
      <c r="FW18" s="24" t="str">
        <f>IF($B18&lt;&gt;"",LEFT(E18,2),"")</f>
        <v>F4</v>
      </c>
      <c r="FX18" s="24" t="str">
        <f t="shared" si="22"/>
        <v>Ayton Minor</v>
      </c>
      <c r="FY18" s="24" t="str">
        <f t="shared" si="22"/>
        <v>Hot</v>
      </c>
      <c r="FZ18" s="24" t="str">
        <f t="shared" si="22"/>
        <v>Scorched</v>
      </c>
    </row>
    <row r="19" spans="1:182" x14ac:dyDescent="0.25">
      <c r="A19" s="38">
        <f>IF(AND(A18&lt;&gt;"",I19&lt;&gt;""),A17,"")</f>
        <v>3</v>
      </c>
      <c r="B19" s="38" t="str">
        <f t="shared" ref="B19" si="24">IF(AND($A19&lt;&gt;"",B17&lt;&gt;""),B17,"")</f>
        <v>Agurus</v>
      </c>
      <c r="C19" s="64" t="s">
        <v>317</v>
      </c>
      <c r="D19" s="33" t="s">
        <v>332</v>
      </c>
      <c r="E19" s="44" t="str">
        <f>IF(AND(I19&lt;&gt;"",E17&lt;&gt;""),E17,"")</f>
        <v>F4p</v>
      </c>
      <c r="F19" s="44">
        <f>IF(I19&lt;&gt;"",MAX(F17:F18)+1,"")</f>
        <v>3</v>
      </c>
      <c r="G19" s="44" t="str">
        <f>IF(AND(I19&lt;&gt;"",D18&lt;&gt;""),D18,"")</f>
        <v>Korvax</v>
      </c>
      <c r="H19" s="44" t="str">
        <f>IF(AND(I19&lt;&gt;"",D19&lt;&gt;""),D21,"")</f>
        <v>Strong</v>
      </c>
      <c r="I19" s="31" t="s">
        <v>888</v>
      </c>
      <c r="J19" s="33" t="s">
        <v>195</v>
      </c>
      <c r="K19" s="38" t="str">
        <f t="shared" si="21"/>
        <v>Irradiated</v>
      </c>
      <c r="L19" s="149"/>
      <c r="M19" s="149"/>
      <c r="N19" s="149" t="s">
        <v>66</v>
      </c>
      <c r="O19" s="149"/>
      <c r="P19" s="31"/>
      <c r="Q19" s="53"/>
      <c r="R19" s="54"/>
      <c r="S19" s="54"/>
      <c r="T19" s="54"/>
      <c r="U19" s="54"/>
      <c r="V19" s="54"/>
      <c r="W19" s="54"/>
      <c r="X19" s="54"/>
      <c r="Y19" s="54">
        <v>1</v>
      </c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>
        <v>1</v>
      </c>
      <c r="AK19" s="54"/>
      <c r="AL19" s="54"/>
      <c r="AM19" s="55">
        <v>1</v>
      </c>
      <c r="AN19" s="53"/>
      <c r="AO19" s="54"/>
      <c r="AP19" s="54"/>
      <c r="AQ19" s="54">
        <v>1</v>
      </c>
      <c r="AR19" s="54"/>
      <c r="AS19" s="55"/>
      <c r="AT19" s="53"/>
      <c r="AU19" s="54">
        <v>1</v>
      </c>
      <c r="AV19" s="55"/>
      <c r="AW19" s="53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5"/>
      <c r="BI19" s="53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5"/>
      <c r="BV19" s="53"/>
      <c r="BW19" s="56"/>
      <c r="BX19" s="56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5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5"/>
      <c r="DM19" s="163" t="s">
        <v>45</v>
      </c>
      <c r="DN19" s="54">
        <v>1</v>
      </c>
      <c r="DO19" s="54">
        <v>1</v>
      </c>
      <c r="DP19" s="54">
        <v>1</v>
      </c>
      <c r="DQ19" s="54"/>
      <c r="DR19" s="54">
        <v>1</v>
      </c>
      <c r="DS19" s="54"/>
      <c r="DT19" s="54">
        <v>1</v>
      </c>
      <c r="DU19" s="55">
        <v>1</v>
      </c>
      <c r="DV19" s="164" t="s">
        <v>45</v>
      </c>
      <c r="DW19" s="54"/>
      <c r="DX19" s="54"/>
      <c r="DY19" s="54"/>
      <c r="DZ19" s="54"/>
      <c r="EA19" s="54"/>
      <c r="EB19" s="54">
        <v>1</v>
      </c>
      <c r="EC19" s="54">
        <v>1</v>
      </c>
      <c r="ED19" s="57">
        <v>1</v>
      </c>
      <c r="EE19" s="55"/>
      <c r="EF19" s="164" t="s">
        <v>45</v>
      </c>
      <c r="EG19" s="54"/>
      <c r="EH19" s="54"/>
      <c r="EI19" s="54"/>
      <c r="EJ19" s="54"/>
      <c r="EK19" s="54"/>
      <c r="EL19" s="54"/>
      <c r="EM19" s="54">
        <v>1</v>
      </c>
      <c r="EN19" s="55">
        <v>1</v>
      </c>
      <c r="EO19" s="164" t="s">
        <v>45</v>
      </c>
      <c r="EP19" s="54"/>
      <c r="EQ19" s="54"/>
      <c r="ER19" s="54"/>
      <c r="ES19" s="54"/>
      <c r="ET19" s="54">
        <v>1</v>
      </c>
      <c r="EU19" s="54">
        <v>1</v>
      </c>
      <c r="EV19" s="54"/>
      <c r="EW19" s="55"/>
      <c r="EX19" s="156"/>
      <c r="EY19" s="157"/>
      <c r="EZ19" s="157"/>
      <c r="FA19" s="157"/>
      <c r="FB19" s="157"/>
      <c r="FC19" s="157"/>
      <c r="FD19" s="157"/>
      <c r="FE19" s="157"/>
      <c r="FF19" s="157"/>
      <c r="FG19" s="157"/>
      <c r="FH19" s="157"/>
      <c r="FI19" s="158"/>
      <c r="FV19" s="24">
        <f>IF(FW19&lt;&gt;"",MAX($FV$3:FV18)+1,"")</f>
        <v>13</v>
      </c>
      <c r="FW19" s="24" t="str">
        <f>IF($B19&lt;&gt;"",LEFT(E19,2),"")</f>
        <v>F4</v>
      </c>
      <c r="FX19" s="24" t="str">
        <f t="shared" si="22"/>
        <v>Burydont Rayor</v>
      </c>
      <c r="FY19" s="24" t="str">
        <f t="shared" si="22"/>
        <v>Radioactive</v>
      </c>
      <c r="FZ19" s="24" t="str">
        <f t="shared" si="22"/>
        <v>Irradiated</v>
      </c>
    </row>
    <row r="20" spans="1:182" x14ac:dyDescent="0.25">
      <c r="A20" s="38">
        <f>IF(AND(A19&lt;&gt;"",I20&lt;&gt;""),A17,"")</f>
        <v>3</v>
      </c>
      <c r="B20" s="38" t="str">
        <f t="shared" ref="B20" si="25">IF(AND($A20&lt;&gt;"",B17&lt;&gt;""),B17,"")</f>
        <v>Agurus</v>
      </c>
      <c r="C20" s="64" t="s">
        <v>318</v>
      </c>
      <c r="D20" s="33" t="s">
        <v>293</v>
      </c>
      <c r="E20" s="44" t="str">
        <f>IF(AND(I20&lt;&gt;"",E17&lt;&gt;""),E17,"")</f>
        <v>F4p</v>
      </c>
      <c r="F20" s="44">
        <f>IF(I20&lt;&gt;"",MAX(F17:F19)+1,"")</f>
        <v>4</v>
      </c>
      <c r="G20" s="44" t="str">
        <f>IF(AND(I20&lt;&gt;"",D18&lt;&gt;""),D18,"")</f>
        <v>Korvax</v>
      </c>
      <c r="H20" s="44" t="str">
        <f>IF(AND(I20&lt;&gt;"",D19&lt;&gt;""),D21,"")</f>
        <v>Strong</v>
      </c>
      <c r="I20" s="31" t="s">
        <v>889</v>
      </c>
      <c r="J20" s="33" t="s">
        <v>890</v>
      </c>
      <c r="K20" s="38" t="str">
        <f t="shared" si="21"/>
        <v>Frozen</v>
      </c>
      <c r="L20" s="149"/>
      <c r="M20" s="149"/>
      <c r="N20" s="149"/>
      <c r="O20" s="149" t="s">
        <v>869</v>
      </c>
      <c r="P20" s="31"/>
      <c r="Q20" s="53"/>
      <c r="R20" s="54"/>
      <c r="S20" s="54"/>
      <c r="T20" s="54"/>
      <c r="U20" s="54"/>
      <c r="V20" s="54"/>
      <c r="W20" s="54"/>
      <c r="X20" s="54"/>
      <c r="Y20" s="54">
        <v>1</v>
      </c>
      <c r="Z20" s="54">
        <v>1</v>
      </c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>
        <v>1</v>
      </c>
      <c r="AL20" s="54"/>
      <c r="AM20" s="55"/>
      <c r="AN20" s="53"/>
      <c r="AO20" s="54">
        <v>1</v>
      </c>
      <c r="AP20" s="54"/>
      <c r="AQ20" s="54"/>
      <c r="AR20" s="54"/>
      <c r="AS20" s="55"/>
      <c r="AT20" s="53"/>
      <c r="AU20" s="54"/>
      <c r="AV20" s="55"/>
      <c r="AW20" s="53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5"/>
      <c r="BI20" s="53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5"/>
      <c r="BV20" s="53"/>
      <c r="BW20" s="56"/>
      <c r="BX20" s="56"/>
      <c r="BY20" s="54"/>
      <c r="BZ20" s="54"/>
      <c r="CA20" s="54"/>
      <c r="CB20" s="54"/>
      <c r="CC20" s="54">
        <v>1</v>
      </c>
      <c r="CD20" s="54"/>
      <c r="CE20" s="54"/>
      <c r="CF20" s="54"/>
      <c r="CG20" s="54"/>
      <c r="CH20" s="54"/>
      <c r="CI20" s="54"/>
      <c r="CJ20" s="54">
        <v>1</v>
      </c>
      <c r="CK20" s="54">
        <v>1</v>
      </c>
      <c r="CL20" s="54"/>
      <c r="CM20" s="55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>
        <v>1</v>
      </c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5"/>
      <c r="DM20" s="152" t="s">
        <v>42</v>
      </c>
      <c r="DN20" s="54"/>
      <c r="DO20" s="54"/>
      <c r="DP20" s="54"/>
      <c r="DQ20" s="54">
        <v>1</v>
      </c>
      <c r="DR20" s="54"/>
      <c r="DS20" s="54">
        <v>1</v>
      </c>
      <c r="DT20" s="54"/>
      <c r="DU20" s="55"/>
      <c r="DV20" s="90" t="s">
        <v>42</v>
      </c>
      <c r="DW20" s="59">
        <v>1</v>
      </c>
      <c r="DX20" s="59">
        <v>1</v>
      </c>
      <c r="DY20" s="59">
        <v>1</v>
      </c>
      <c r="DZ20" s="59">
        <v>1</v>
      </c>
      <c r="EA20" s="59">
        <v>1</v>
      </c>
      <c r="EB20" s="59"/>
      <c r="EC20" s="59"/>
      <c r="ED20" s="151"/>
      <c r="EE20" s="60">
        <v>1</v>
      </c>
      <c r="EF20" s="90" t="s">
        <v>42</v>
      </c>
      <c r="EG20" s="54">
        <v>1</v>
      </c>
      <c r="EH20" s="59">
        <v>1</v>
      </c>
      <c r="EI20" s="59">
        <v>1</v>
      </c>
      <c r="EJ20" s="59">
        <v>1</v>
      </c>
      <c r="EK20" s="59">
        <v>1</v>
      </c>
      <c r="EL20" s="59">
        <v>1</v>
      </c>
      <c r="EM20" s="59">
        <v>1</v>
      </c>
      <c r="EN20" s="60">
        <v>1</v>
      </c>
      <c r="EO20" s="162" t="s">
        <v>42</v>
      </c>
      <c r="EP20" s="59">
        <v>1</v>
      </c>
      <c r="EQ20" s="59">
        <v>1</v>
      </c>
      <c r="ER20" s="59">
        <v>1</v>
      </c>
      <c r="ES20" s="59">
        <v>1</v>
      </c>
      <c r="ET20" s="59">
        <v>1</v>
      </c>
      <c r="EU20" s="59">
        <v>1</v>
      </c>
      <c r="EV20" s="59">
        <v>1</v>
      </c>
      <c r="EW20" s="60">
        <v>1</v>
      </c>
      <c r="EX20" s="156"/>
      <c r="EY20" s="157"/>
      <c r="EZ20" s="157"/>
      <c r="FA20" s="157"/>
      <c r="FB20" s="157"/>
      <c r="FC20" s="157"/>
      <c r="FD20" s="157"/>
      <c r="FE20" s="157"/>
      <c r="FF20" s="157"/>
      <c r="FG20" s="157"/>
      <c r="FH20" s="157"/>
      <c r="FI20" s="158"/>
      <c r="FV20" s="24">
        <f>IF(FW20&lt;&gt;"",MAX($FV$3:FV19)+1,"")</f>
        <v>14</v>
      </c>
      <c r="FW20" s="24" t="str">
        <f>IF($B20&lt;&gt;"",LEFT(E20,2),"")</f>
        <v>F4</v>
      </c>
      <c r="FX20" s="24" t="str">
        <f t="shared" si="22"/>
        <v>New Leswork</v>
      </c>
      <c r="FY20" s="24" t="str">
        <f t="shared" si="22"/>
        <v>icy</v>
      </c>
      <c r="FZ20" s="24" t="str">
        <f t="shared" si="22"/>
        <v>Frozen</v>
      </c>
    </row>
    <row r="21" spans="1:182" x14ac:dyDescent="0.25">
      <c r="A21" s="38" t="str">
        <f>IF(AND(A20&lt;&gt;"",I21&lt;&gt;""),A17,"")</f>
        <v/>
      </c>
      <c r="B21" s="38" t="str">
        <f t="shared" ref="B21" si="26">IF(AND($A21&lt;&gt;"",B17&lt;&gt;""),B17,"")</f>
        <v/>
      </c>
      <c r="C21" s="64" t="s">
        <v>742</v>
      </c>
      <c r="D21" s="42" t="str">
        <f>IF(D19&lt;&gt;"",IF(ISNA(VLOOKUP(D19,EconomyTable,2,FALSE)),"&lt;Unknown&gt;",VLOOKUP(D19,EconomyTable,2,FALSE)),"")</f>
        <v>Strong</v>
      </c>
      <c r="E21" s="44" t="str">
        <f>IF(AND(I21&lt;&gt;"",E17&lt;&gt;""),E17,"")</f>
        <v/>
      </c>
      <c r="F21" s="44" t="str">
        <f>IF(I21&lt;&gt;"",MAX(F17:F20)+1,"")</f>
        <v/>
      </c>
      <c r="G21" s="44" t="str">
        <f>IF(AND(I21&lt;&gt;"",D18&lt;&gt;""),D18,"")</f>
        <v/>
      </c>
      <c r="H21" s="44" t="str">
        <f>IF(AND(I22&lt;&gt;"",D19&lt;&gt;""),D21,"")</f>
        <v/>
      </c>
      <c r="I21" s="31"/>
      <c r="J21" s="33"/>
      <c r="K21" s="38" t="str">
        <f t="shared" si="21"/>
        <v/>
      </c>
      <c r="L21" s="149"/>
      <c r="M21" s="149"/>
      <c r="N21" s="149"/>
      <c r="O21" s="149"/>
      <c r="P21" s="31"/>
      <c r="Q21" s="53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5"/>
      <c r="AN21" s="53"/>
      <c r="AO21" s="54"/>
      <c r="AP21" s="54"/>
      <c r="AQ21" s="54"/>
      <c r="AR21" s="54"/>
      <c r="AS21" s="55"/>
      <c r="AT21" s="53"/>
      <c r="AU21" s="54"/>
      <c r="AV21" s="55"/>
      <c r="AW21" s="53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5"/>
      <c r="BI21" s="53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5"/>
      <c r="BV21" s="53"/>
      <c r="BW21" s="56"/>
      <c r="BX21" s="56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7"/>
      <c r="CN21" s="53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5"/>
      <c r="DM21" s="167" t="s">
        <v>891</v>
      </c>
      <c r="DN21" s="168"/>
      <c r="DO21" s="168"/>
      <c r="DP21" s="168"/>
      <c r="DQ21" s="168"/>
      <c r="DR21" s="168"/>
      <c r="DS21" s="169"/>
      <c r="DT21" s="203">
        <f>SUM(DN17:DU20)</f>
        <v>16</v>
      </c>
      <c r="DU21" s="204"/>
      <c r="DV21" s="167" t="s">
        <v>891</v>
      </c>
      <c r="DW21" s="168"/>
      <c r="DX21" s="168"/>
      <c r="DY21" s="168"/>
      <c r="DZ21" s="168"/>
      <c r="EA21" s="168"/>
      <c r="EB21" s="168"/>
      <c r="EC21" s="169"/>
      <c r="ED21" s="205">
        <f>SUM(DW17:EE20)</f>
        <v>12</v>
      </c>
      <c r="EE21" s="206"/>
      <c r="EF21" s="168" t="s">
        <v>891</v>
      </c>
      <c r="EG21" s="207"/>
      <c r="EH21" s="168"/>
      <c r="EI21" s="168"/>
      <c r="EJ21" s="168"/>
      <c r="EK21" s="168"/>
      <c r="EL21" s="169"/>
      <c r="EM21" s="205">
        <f>SUM(EG17:EN20)</f>
        <v>13</v>
      </c>
      <c r="EN21" s="206"/>
      <c r="EO21" s="168" t="s">
        <v>891</v>
      </c>
      <c r="EP21" s="168"/>
      <c r="EQ21" s="168"/>
      <c r="ER21" s="168"/>
      <c r="ES21" s="168"/>
      <c r="ET21" s="168"/>
      <c r="EU21" s="169"/>
      <c r="EV21" s="205">
        <f>SUM(EP17:EW20)</f>
        <v>16</v>
      </c>
      <c r="EW21" s="206"/>
      <c r="EX21" s="156"/>
      <c r="EY21" s="157"/>
      <c r="EZ21" s="157"/>
      <c r="FA21" s="157"/>
      <c r="FB21" s="157"/>
      <c r="FC21" s="157"/>
      <c r="FD21" s="157"/>
      <c r="FE21" s="157"/>
      <c r="FF21" s="157"/>
      <c r="FG21" s="157"/>
      <c r="FH21" s="157"/>
      <c r="FI21" s="158"/>
      <c r="FV21" s="24" t="str">
        <f>IF(FW21&lt;&gt;"",MAX($FV$3:FV20)+1,"")</f>
        <v/>
      </c>
      <c r="FW21" s="24" t="str">
        <f>IF($B21&lt;&gt;"",E21,"")</f>
        <v/>
      </c>
      <c r="FX21" s="24" t="str">
        <f t="shared" si="22"/>
        <v/>
      </c>
      <c r="FY21" s="24" t="str">
        <f t="shared" si="22"/>
        <v/>
      </c>
      <c r="FZ21" s="24" t="str">
        <f t="shared" si="22"/>
        <v/>
      </c>
    </row>
    <row r="22" spans="1:182" x14ac:dyDescent="0.25">
      <c r="A22" s="38" t="str">
        <f>IF(AND(A21&lt;&gt;"",I22&lt;&gt;""),A17,"")</f>
        <v/>
      </c>
      <c r="B22" s="38" t="str">
        <f t="shared" ref="B22" si="27">IF(AND($A22&lt;&gt;"",B17&lt;&gt;""),B17,"")</f>
        <v/>
      </c>
      <c r="C22" s="64" t="s">
        <v>741</v>
      </c>
      <c r="D22" s="43" t="str">
        <f>IF(D20&lt;&gt;"",IF(ISNA(VLOOKUP(D20,EconomyTypeTable,2,FALSE)),"&lt;Unknown&gt;",VLOOKUP(D20,EconomyTypeTable,2,FALSE)),"")</f>
        <v>Trading</v>
      </c>
      <c r="E22" s="44" t="str">
        <f>IF(AND(I22&lt;&gt;"",E17&lt;&gt;""),E17,"")</f>
        <v/>
      </c>
      <c r="F22" s="44" t="str">
        <f>IF(I22&lt;&gt;"",MAX(F17:F21)+1,"")</f>
        <v/>
      </c>
      <c r="G22" s="44" t="str">
        <f>IF(AND(I21&lt;&gt;"",D18&lt;&gt;""),D18,"")</f>
        <v/>
      </c>
      <c r="H22" s="44" t="str">
        <f>IF(AND(I22&lt;&gt;"",D19&lt;&gt;""),D21,"")</f>
        <v/>
      </c>
      <c r="I22" s="31"/>
      <c r="J22" s="33"/>
      <c r="K22" s="38" t="str">
        <f t="shared" si="21"/>
        <v/>
      </c>
      <c r="L22" s="149"/>
      <c r="M22" s="149"/>
      <c r="N22" s="149"/>
      <c r="O22" s="149"/>
      <c r="P22" s="31"/>
      <c r="Q22" s="58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60"/>
      <c r="AN22" s="58"/>
      <c r="AO22" s="59"/>
      <c r="AP22" s="59"/>
      <c r="AQ22" s="59"/>
      <c r="AR22" s="59"/>
      <c r="AS22" s="60"/>
      <c r="AT22" s="58"/>
      <c r="AU22" s="59"/>
      <c r="AV22" s="60"/>
      <c r="AW22" s="58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60"/>
      <c r="BI22" s="58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60"/>
      <c r="BV22" s="58"/>
      <c r="BW22" s="61"/>
      <c r="BX22" s="61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60"/>
      <c r="CN22" s="57"/>
      <c r="CO22" s="57"/>
      <c r="CP22" s="57"/>
      <c r="CQ22" s="57"/>
      <c r="CR22" s="57"/>
      <c r="CS22" s="57"/>
      <c r="CT22" s="57"/>
      <c r="CU22" s="57"/>
      <c r="CV22" s="57"/>
      <c r="CW22" s="57"/>
      <c r="CX22" s="57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7"/>
      <c r="DK22" s="57"/>
      <c r="DL22" s="55"/>
      <c r="DM22" s="168" t="s">
        <v>823</v>
      </c>
      <c r="DN22" s="168"/>
      <c r="DO22" s="168"/>
      <c r="DP22" s="168"/>
      <c r="DQ22" s="168"/>
      <c r="DR22" s="168"/>
      <c r="DS22" s="169"/>
      <c r="DT22" s="170" t="s">
        <v>44</v>
      </c>
      <c r="DU22" s="183"/>
      <c r="DV22" s="213" t="s">
        <v>918</v>
      </c>
      <c r="DW22" s="187"/>
      <c r="DX22" s="187"/>
      <c r="DY22" s="187"/>
      <c r="DZ22" s="187"/>
      <c r="EA22" s="187"/>
      <c r="EB22" s="187"/>
      <c r="EC22" s="187"/>
      <c r="ED22" s="187"/>
      <c r="EE22" s="187"/>
      <c r="EF22" s="187"/>
      <c r="EG22" s="187"/>
      <c r="EH22" s="187"/>
      <c r="EI22" s="187"/>
      <c r="EJ22" s="187"/>
      <c r="EK22" s="187"/>
      <c r="EL22" s="187"/>
      <c r="EM22" s="187"/>
      <c r="EN22" s="187"/>
      <c r="EO22" s="187"/>
      <c r="EP22" s="187"/>
      <c r="EQ22" s="187"/>
      <c r="ER22" s="187"/>
      <c r="ES22" s="187"/>
      <c r="ET22" s="187"/>
      <c r="EU22" s="187"/>
      <c r="EV22" s="187"/>
      <c r="EW22" s="214"/>
      <c r="EX22" s="156"/>
      <c r="EY22" s="157"/>
      <c r="EZ22" s="157"/>
      <c r="FA22" s="157"/>
      <c r="FB22" s="157"/>
      <c r="FC22" s="157"/>
      <c r="FD22" s="157"/>
      <c r="FE22" s="157"/>
      <c r="FF22" s="157"/>
      <c r="FG22" s="157"/>
      <c r="FH22" s="157"/>
      <c r="FI22" s="158"/>
    </row>
    <row r="23" spans="1:182" ht="15.75" thickBot="1" x14ac:dyDescent="0.3">
      <c r="A23" s="39">
        <f>IF(A17&lt;&gt;"",A17,"")</f>
        <v>3</v>
      </c>
      <c r="B23" s="39" t="str">
        <f>IF(AND($A23&lt;&gt;"",B17&lt;&gt;""),B17,"")</f>
        <v>Agurus</v>
      </c>
      <c r="C23" s="66" t="s">
        <v>315</v>
      </c>
      <c r="D23" s="36"/>
      <c r="E23" s="178"/>
      <c r="F23" s="179"/>
      <c r="G23" s="179"/>
      <c r="H23" s="179"/>
      <c r="I23" s="179"/>
      <c r="J23" s="179"/>
      <c r="K23" s="179"/>
      <c r="L23" s="179"/>
      <c r="M23" s="179"/>
      <c r="N23" s="180"/>
      <c r="O23" s="205" t="str">
        <f>IF(COUNTA(Q23:AM23)-COUNTBLANK(Q23:AM23)&gt;0,COUNTA(Q23:AM23)-COUNTBLANK(Q23:AM23)&amp;" Deposit &amp; "&amp;COUNTA(AN23:AS23)-COUNTBLANK(AN23:AS23) &amp; " Plant Types","")</f>
        <v>7 Deposit &amp; 3 Plant Types</v>
      </c>
      <c r="P23" s="205"/>
      <c r="Q23" s="46" t="str">
        <f>IF(COUNTA(Q17:Q22)&gt;0,COUNTA(Q17:Q22),"")</f>
        <v/>
      </c>
      <c r="R23" s="47" t="str">
        <f t="shared" ref="R23:AA23" si="28">IF(COUNTA(R17:R22)&gt;0,COUNTA(R17:R22),"")</f>
        <v/>
      </c>
      <c r="S23" s="47" t="str">
        <f t="shared" si="28"/>
        <v/>
      </c>
      <c r="T23" s="47" t="str">
        <f t="shared" si="28"/>
        <v/>
      </c>
      <c r="U23" s="47" t="str">
        <f t="shared" si="28"/>
        <v/>
      </c>
      <c r="V23" s="47" t="str">
        <f t="shared" si="28"/>
        <v/>
      </c>
      <c r="W23" s="47" t="str">
        <f t="shared" si="28"/>
        <v/>
      </c>
      <c r="X23" s="47">
        <f t="shared" si="28"/>
        <v>1</v>
      </c>
      <c r="Y23" s="47">
        <f t="shared" si="28"/>
        <v>4</v>
      </c>
      <c r="Z23" s="47">
        <f t="shared" si="28"/>
        <v>2</v>
      </c>
      <c r="AA23" s="47" t="str">
        <f t="shared" si="28"/>
        <v/>
      </c>
      <c r="AB23" s="47" t="str">
        <f>IF(COUNTA(AB17:AB22)&gt;0,COUNTA(AB17:AB22),"")</f>
        <v/>
      </c>
      <c r="AC23" s="47" t="str">
        <f t="shared" ref="AC23:BK23" si="29">IF(COUNTA(AC17:AC22)&gt;0,COUNTA(AC17:AC22),"")</f>
        <v/>
      </c>
      <c r="AD23" s="47" t="str">
        <f t="shared" si="29"/>
        <v/>
      </c>
      <c r="AE23" s="47" t="str">
        <f t="shared" si="29"/>
        <v/>
      </c>
      <c r="AF23" s="47" t="str">
        <f t="shared" si="29"/>
        <v/>
      </c>
      <c r="AG23" s="47" t="str">
        <f t="shared" si="29"/>
        <v/>
      </c>
      <c r="AH23" s="47">
        <f t="shared" si="29"/>
        <v>1</v>
      </c>
      <c r="AI23" s="47" t="str">
        <f t="shared" si="29"/>
        <v/>
      </c>
      <c r="AJ23" s="47">
        <f t="shared" si="29"/>
        <v>2</v>
      </c>
      <c r="AK23" s="47">
        <f t="shared" si="29"/>
        <v>1</v>
      </c>
      <c r="AL23" s="47" t="str">
        <f t="shared" si="29"/>
        <v/>
      </c>
      <c r="AM23" s="48">
        <f t="shared" si="29"/>
        <v>1</v>
      </c>
      <c r="AN23" s="46" t="str">
        <f t="shared" si="29"/>
        <v/>
      </c>
      <c r="AO23" s="47">
        <f t="shared" si="29"/>
        <v>2</v>
      </c>
      <c r="AP23" s="47" t="str">
        <f t="shared" si="29"/>
        <v/>
      </c>
      <c r="AQ23" s="47">
        <f t="shared" si="29"/>
        <v>1</v>
      </c>
      <c r="AR23" s="47">
        <f t="shared" si="29"/>
        <v>1</v>
      </c>
      <c r="AS23" s="48" t="str">
        <f t="shared" si="29"/>
        <v/>
      </c>
      <c r="AT23" s="46" t="str">
        <f t="shared" si="29"/>
        <v/>
      </c>
      <c r="AU23" s="47">
        <f t="shared" si="29"/>
        <v>2</v>
      </c>
      <c r="AV23" s="48" t="str">
        <f t="shared" si="29"/>
        <v/>
      </c>
      <c r="AW23" s="46" t="str">
        <f t="shared" si="29"/>
        <v/>
      </c>
      <c r="AX23" s="47" t="str">
        <f t="shared" si="29"/>
        <v/>
      </c>
      <c r="AY23" s="47" t="str">
        <f t="shared" si="29"/>
        <v/>
      </c>
      <c r="AZ23" s="47" t="str">
        <f t="shared" si="29"/>
        <v/>
      </c>
      <c r="BA23" s="47" t="str">
        <f t="shared" si="29"/>
        <v/>
      </c>
      <c r="BB23" s="47" t="str">
        <f t="shared" si="29"/>
        <v/>
      </c>
      <c r="BC23" s="47" t="str">
        <f t="shared" si="29"/>
        <v/>
      </c>
      <c r="BD23" s="47" t="str">
        <f t="shared" si="29"/>
        <v/>
      </c>
      <c r="BE23" s="47" t="str">
        <f t="shared" si="29"/>
        <v/>
      </c>
      <c r="BF23" s="47" t="str">
        <f t="shared" si="29"/>
        <v/>
      </c>
      <c r="BG23" s="47" t="str">
        <f t="shared" si="29"/>
        <v/>
      </c>
      <c r="BH23" s="48" t="str">
        <f t="shared" si="29"/>
        <v/>
      </c>
      <c r="BI23" s="46" t="str">
        <f t="shared" si="29"/>
        <v/>
      </c>
      <c r="BJ23" s="47" t="str">
        <f t="shared" si="29"/>
        <v/>
      </c>
      <c r="BK23" s="47" t="str">
        <f t="shared" si="29"/>
        <v/>
      </c>
      <c r="BL23" s="47"/>
      <c r="BM23" s="47" t="str">
        <f t="shared" ref="BM23:BU23" si="30">IF(COUNTA(BM17:BM22)&gt;0,COUNTA(BM17:BM22),"")</f>
        <v/>
      </c>
      <c r="BN23" s="47" t="str">
        <f t="shared" si="30"/>
        <v/>
      </c>
      <c r="BO23" s="47" t="str">
        <f t="shared" si="30"/>
        <v/>
      </c>
      <c r="BP23" s="47" t="str">
        <f t="shared" si="30"/>
        <v/>
      </c>
      <c r="BQ23" s="47" t="str">
        <f t="shared" si="30"/>
        <v/>
      </c>
      <c r="BR23" s="47" t="str">
        <f t="shared" si="30"/>
        <v/>
      </c>
      <c r="BS23" s="47" t="str">
        <f t="shared" si="30"/>
        <v/>
      </c>
      <c r="BT23" s="47" t="str">
        <f t="shared" si="30"/>
        <v/>
      </c>
      <c r="BU23" s="48" t="str">
        <f t="shared" si="30"/>
        <v/>
      </c>
      <c r="BV23" s="46" t="str">
        <f>IF(COUNTA(BV17:BV22)&gt;0,COUNTA(BV17:BV22),"")</f>
        <v/>
      </c>
      <c r="BW23" s="47" t="str">
        <f t="shared" ref="BW23:DL23" si="31">IF(COUNTA(BW17:BW22)&gt;0,COUNTA(BW17:BW22),"")</f>
        <v/>
      </c>
      <c r="BX23" s="47" t="str">
        <f t="shared" si="31"/>
        <v/>
      </c>
      <c r="BY23" s="47" t="str">
        <f t="shared" si="31"/>
        <v/>
      </c>
      <c r="BZ23" s="47" t="str">
        <f t="shared" si="31"/>
        <v/>
      </c>
      <c r="CA23" s="47" t="str">
        <f t="shared" si="31"/>
        <v/>
      </c>
      <c r="CB23" s="47" t="str">
        <f t="shared" si="31"/>
        <v/>
      </c>
      <c r="CC23" s="47">
        <f t="shared" si="31"/>
        <v>2</v>
      </c>
      <c r="CD23" s="47" t="str">
        <f t="shared" si="31"/>
        <v/>
      </c>
      <c r="CE23" s="47" t="str">
        <f t="shared" si="31"/>
        <v/>
      </c>
      <c r="CF23" s="47" t="str">
        <f t="shared" si="31"/>
        <v/>
      </c>
      <c r="CG23" s="47" t="str">
        <f t="shared" si="31"/>
        <v/>
      </c>
      <c r="CH23" s="47" t="str">
        <f t="shared" si="31"/>
        <v/>
      </c>
      <c r="CI23" s="47" t="str">
        <f t="shared" si="31"/>
        <v/>
      </c>
      <c r="CJ23" s="47">
        <f t="shared" si="31"/>
        <v>2</v>
      </c>
      <c r="CK23" s="47">
        <f t="shared" si="31"/>
        <v>1</v>
      </c>
      <c r="CL23" s="47" t="str">
        <f t="shared" si="31"/>
        <v/>
      </c>
      <c r="CM23" s="48" t="str">
        <f t="shared" si="31"/>
        <v/>
      </c>
      <c r="CN23" s="46" t="str">
        <f t="shared" si="31"/>
        <v/>
      </c>
      <c r="CO23" s="47" t="str">
        <f t="shared" si="31"/>
        <v/>
      </c>
      <c r="CP23" s="47" t="str">
        <f t="shared" si="31"/>
        <v/>
      </c>
      <c r="CQ23" s="47" t="str">
        <f t="shared" si="31"/>
        <v/>
      </c>
      <c r="CR23" s="47" t="str">
        <f t="shared" si="31"/>
        <v/>
      </c>
      <c r="CS23" s="47" t="str">
        <f t="shared" si="31"/>
        <v/>
      </c>
      <c r="CT23" s="47" t="str">
        <f t="shared" si="31"/>
        <v/>
      </c>
      <c r="CU23" s="47" t="str">
        <f t="shared" si="31"/>
        <v/>
      </c>
      <c r="CV23" s="47" t="str">
        <f t="shared" si="31"/>
        <v/>
      </c>
      <c r="CW23" s="47" t="str">
        <f t="shared" si="31"/>
        <v/>
      </c>
      <c r="CX23" s="47">
        <f t="shared" si="31"/>
        <v>1</v>
      </c>
      <c r="CY23" s="47">
        <f t="shared" si="31"/>
        <v>1</v>
      </c>
      <c r="CZ23" s="47" t="str">
        <f t="shared" si="31"/>
        <v/>
      </c>
      <c r="DA23" s="47" t="str">
        <f t="shared" si="31"/>
        <v/>
      </c>
      <c r="DB23" s="47" t="str">
        <f t="shared" si="31"/>
        <v/>
      </c>
      <c r="DC23" s="47" t="str">
        <f t="shared" si="31"/>
        <v/>
      </c>
      <c r="DD23" s="47" t="str">
        <f t="shared" si="31"/>
        <v/>
      </c>
      <c r="DE23" s="47" t="str">
        <f t="shared" si="31"/>
        <v/>
      </c>
      <c r="DF23" s="47" t="str">
        <f t="shared" si="31"/>
        <v/>
      </c>
      <c r="DG23" s="47" t="str">
        <f t="shared" si="31"/>
        <v/>
      </c>
      <c r="DH23" s="47" t="str">
        <f t="shared" si="31"/>
        <v/>
      </c>
      <c r="DI23" s="47" t="str">
        <f t="shared" si="31"/>
        <v/>
      </c>
      <c r="DJ23" s="47" t="str">
        <f t="shared" si="31"/>
        <v/>
      </c>
      <c r="DK23" s="47" t="str">
        <f t="shared" si="31"/>
        <v/>
      </c>
      <c r="DL23" s="48" t="str">
        <f t="shared" si="31"/>
        <v/>
      </c>
      <c r="DM23" s="168" t="s">
        <v>822</v>
      </c>
      <c r="DN23" s="168"/>
      <c r="DO23" s="168"/>
      <c r="DP23" s="168"/>
      <c r="DQ23" s="168"/>
      <c r="DR23" s="168"/>
      <c r="DS23" s="169"/>
      <c r="DT23" s="184" t="s">
        <v>42</v>
      </c>
      <c r="DU23" s="170"/>
      <c r="DV23" s="215"/>
      <c r="DW23" s="216"/>
      <c r="DX23" s="216"/>
      <c r="DY23" s="216"/>
      <c r="DZ23" s="216"/>
      <c r="EA23" s="216"/>
      <c r="EB23" s="216"/>
      <c r="EC23" s="216"/>
      <c r="ED23" s="216"/>
      <c r="EE23" s="216"/>
      <c r="EF23" s="216"/>
      <c r="EG23" s="216"/>
      <c r="EH23" s="216"/>
      <c r="EI23" s="216"/>
      <c r="EJ23" s="216"/>
      <c r="EK23" s="216"/>
      <c r="EL23" s="216"/>
      <c r="EM23" s="216"/>
      <c r="EN23" s="216"/>
      <c r="EO23" s="216"/>
      <c r="EP23" s="216"/>
      <c r="EQ23" s="216"/>
      <c r="ER23" s="216"/>
      <c r="ES23" s="216"/>
      <c r="ET23" s="216"/>
      <c r="EU23" s="216"/>
      <c r="EV23" s="216"/>
      <c r="EW23" s="217"/>
      <c r="EX23" s="147"/>
      <c r="EY23" s="146"/>
      <c r="EZ23" s="146"/>
      <c r="FA23" s="146"/>
      <c r="FB23" s="146"/>
      <c r="FC23" s="146"/>
      <c r="FD23" s="146"/>
      <c r="FE23" s="146"/>
      <c r="FF23" s="146"/>
      <c r="FG23" s="146"/>
      <c r="FH23" s="146"/>
      <c r="FI23" s="148"/>
    </row>
    <row r="24" spans="1:182" x14ac:dyDescent="0.25">
      <c r="A24" s="40">
        <f>A17+1</f>
        <v>4</v>
      </c>
      <c r="B24" s="29" t="s">
        <v>892</v>
      </c>
      <c r="C24" s="64" t="s">
        <v>531</v>
      </c>
      <c r="D24" s="41">
        <f>IF(MAX(F24:F29)&gt;0,MAX(F24:F29),"")</f>
        <v>6</v>
      </c>
      <c r="E24" s="30" t="s">
        <v>893</v>
      </c>
      <c r="F24" s="45">
        <f>IF(I24&lt;&gt;"",1,"")</f>
        <v>1</v>
      </c>
      <c r="G24" s="45" t="str">
        <f>IF(AND(I24&lt;&gt;"",D25&lt;&gt;""),D25,"")</f>
        <v>Vy'keen</v>
      </c>
      <c r="H24" s="45" t="str">
        <f>IF(AND(I24&lt;&gt;"",D26&lt;&gt;""),D28,"")</f>
        <v>Strong</v>
      </c>
      <c r="I24" s="29" t="s">
        <v>894</v>
      </c>
      <c r="J24" s="150" t="s">
        <v>214</v>
      </c>
      <c r="K24" s="40" t="str">
        <f t="shared" ref="K24:K29" si="32">IF(J24&lt;&gt;"",IF(ISNA(VLOOKUP(J24,PlanetTypeTable,2,FALSE)),"&lt;Unknown&gt;",VLOOKUP(J24,PlanetTypeTable,2,FALSE)),"")</f>
        <v>Lush</v>
      </c>
      <c r="L24" s="34"/>
      <c r="M24" s="34"/>
      <c r="N24" s="34" t="s">
        <v>67</v>
      </c>
      <c r="O24" s="34"/>
      <c r="P24" s="29"/>
      <c r="Q24" s="4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50"/>
      <c r="AN24" s="49"/>
      <c r="AO24" s="30"/>
      <c r="AP24" s="30"/>
      <c r="AQ24" s="30"/>
      <c r="AR24" s="30"/>
      <c r="AS24" s="50"/>
      <c r="AT24" s="49"/>
      <c r="AU24" s="30"/>
      <c r="AV24" s="50"/>
      <c r="AW24" s="49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50"/>
      <c r="BI24" s="49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50"/>
      <c r="BV24" s="49"/>
      <c r="BW24" s="51"/>
      <c r="BX24" s="51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50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0"/>
      <c r="DM24" s="160" t="s">
        <v>249</v>
      </c>
      <c r="DN24" s="30">
        <v>1</v>
      </c>
      <c r="DO24" s="30">
        <v>1</v>
      </c>
      <c r="DP24" s="30">
        <v>1</v>
      </c>
      <c r="DQ24" s="30"/>
      <c r="DR24" s="30">
        <v>1</v>
      </c>
      <c r="DS24" s="30"/>
      <c r="DT24" s="30"/>
      <c r="DU24" s="50"/>
      <c r="DV24" s="161" t="s">
        <v>249</v>
      </c>
      <c r="DW24" s="30"/>
      <c r="DX24" s="30"/>
      <c r="DY24" s="30"/>
      <c r="DZ24" s="30"/>
      <c r="EA24" s="30"/>
      <c r="EB24" s="30"/>
      <c r="EC24" s="30">
        <v>1</v>
      </c>
      <c r="ED24" s="52"/>
      <c r="EE24" s="50">
        <v>1</v>
      </c>
      <c r="EF24" s="161" t="s">
        <v>249</v>
      </c>
      <c r="EG24" s="30"/>
      <c r="EH24" s="30"/>
      <c r="EI24" s="62"/>
      <c r="EJ24" s="30"/>
      <c r="EK24" s="30">
        <v>1</v>
      </c>
      <c r="EL24" s="30"/>
      <c r="EM24" s="30"/>
      <c r="EN24" s="50">
        <v>1</v>
      </c>
      <c r="EO24" s="161" t="s">
        <v>249</v>
      </c>
      <c r="EP24" s="30"/>
      <c r="EQ24" s="30">
        <v>1</v>
      </c>
      <c r="ER24" s="30"/>
      <c r="ES24" s="30">
        <v>1</v>
      </c>
      <c r="ET24" s="30"/>
      <c r="EU24" s="30"/>
      <c r="EV24" s="30"/>
      <c r="EW24" s="50"/>
      <c r="EX24" s="153"/>
      <c r="EY24" s="154"/>
      <c r="EZ24" s="154"/>
      <c r="FA24" s="154"/>
      <c r="FB24" s="154"/>
      <c r="FC24" s="154"/>
      <c r="FD24" s="154"/>
      <c r="FE24" s="154"/>
      <c r="FF24" s="154"/>
      <c r="FG24" s="154"/>
      <c r="FH24" s="154"/>
      <c r="FI24" s="155"/>
      <c r="FR24" s="25">
        <f>IF(FS24&lt;&gt;"",MAX(FR$3:FR23)+1,"")</f>
        <v>4</v>
      </c>
      <c r="FS24" s="25" t="str">
        <f>IF(B24&lt;&gt;"",B24,"")</f>
        <v>Tuyeyppip</v>
      </c>
      <c r="FT24" s="25" t="str">
        <f>IF(D25&lt;&gt;"",D25,"")</f>
        <v>Vy'keen</v>
      </c>
      <c r="FV24" s="24">
        <f>IF(FW24&lt;&gt;"",MAX($FV$3:FV23)+1,"")</f>
        <v>15</v>
      </c>
      <c r="FW24" s="24" t="str">
        <f>IF($B24&lt;&gt;"",LEFT(E24,2),"")</f>
        <v>F9</v>
      </c>
      <c r="FX24" s="24" t="str">
        <f t="shared" ref="FX24:FZ29" si="33">IF($B24&lt;&gt;"",I24,"")</f>
        <v>Gejyotian Gamma</v>
      </c>
      <c r="FY24" s="24" t="str">
        <f t="shared" si="33"/>
        <v>Temperate</v>
      </c>
      <c r="FZ24" s="24" t="str">
        <f t="shared" si="33"/>
        <v>Lush</v>
      </c>
    </row>
    <row r="25" spans="1:182" x14ac:dyDescent="0.25">
      <c r="A25" s="38">
        <f>IF(AND(A24&lt;&gt;"",I25&lt;&gt;""),A24,"")</f>
        <v>4</v>
      </c>
      <c r="B25" s="37" t="str">
        <f t="shared" ref="B25" si="34">IF(AND($A25&lt;&gt;"",B24&lt;&gt;""),B24,"")</f>
        <v>Tuyeyppip</v>
      </c>
      <c r="C25" s="65" t="s">
        <v>72</v>
      </c>
      <c r="D25" s="32" t="s">
        <v>60</v>
      </c>
      <c r="E25" s="44" t="str">
        <f>IF(AND(I25&lt;&gt;"",E24&lt;&gt;""),E24,"")</f>
        <v>F9p</v>
      </c>
      <c r="F25" s="44">
        <f>IF(I25&lt;&gt;"",MAX(F24:F24)+1,"")</f>
        <v>2</v>
      </c>
      <c r="G25" s="44" t="str">
        <f>IF(AND(I25&lt;&gt;"",D25&lt;&gt;""),D25,"")</f>
        <v>Vy'keen</v>
      </c>
      <c r="H25" s="44" t="str">
        <f>IF(AND(I25&lt;&gt;"",D26&lt;&gt;""),D28,"")</f>
        <v>Strong</v>
      </c>
      <c r="I25" s="31" t="s">
        <v>895</v>
      </c>
      <c r="J25" s="33" t="s">
        <v>148</v>
      </c>
      <c r="K25" s="38" t="str">
        <f t="shared" si="32"/>
        <v>Frozen</v>
      </c>
      <c r="L25" s="149"/>
      <c r="M25" s="149"/>
      <c r="N25" s="149" t="s">
        <v>66</v>
      </c>
      <c r="O25" s="149" t="s">
        <v>869</v>
      </c>
      <c r="P25" s="31"/>
      <c r="Q25" s="53"/>
      <c r="R25" s="54"/>
      <c r="S25" s="54"/>
      <c r="T25" s="54"/>
      <c r="U25" s="54"/>
      <c r="V25" s="54"/>
      <c r="W25" s="54"/>
      <c r="X25" s="54"/>
      <c r="Y25" s="54">
        <v>1</v>
      </c>
      <c r="Z25" s="54">
        <v>1</v>
      </c>
      <c r="AA25" s="54"/>
      <c r="AB25" s="54"/>
      <c r="AC25" s="54"/>
      <c r="AD25" s="54">
        <v>1</v>
      </c>
      <c r="AE25" s="54"/>
      <c r="AF25" s="54"/>
      <c r="AG25" s="54"/>
      <c r="AH25" s="54"/>
      <c r="AI25" s="54"/>
      <c r="AJ25" s="54"/>
      <c r="AK25" s="54"/>
      <c r="AL25" s="54"/>
      <c r="AM25" s="55"/>
      <c r="AN25" s="53"/>
      <c r="AO25" s="54">
        <v>1</v>
      </c>
      <c r="AP25" s="54"/>
      <c r="AQ25" s="54"/>
      <c r="AR25" s="54"/>
      <c r="AS25" s="55"/>
      <c r="AT25" s="53"/>
      <c r="AU25" s="54"/>
      <c r="AV25" s="55">
        <v>1</v>
      </c>
      <c r="AW25" s="53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5"/>
      <c r="BI25" s="53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5"/>
      <c r="BV25" s="53"/>
      <c r="BW25" s="56"/>
      <c r="BX25" s="56"/>
      <c r="BY25" s="54">
        <v>1</v>
      </c>
      <c r="BZ25" s="54"/>
      <c r="CA25" s="54"/>
      <c r="CB25" s="54"/>
      <c r="CC25" s="54">
        <v>1</v>
      </c>
      <c r="CD25" s="54"/>
      <c r="CE25" s="54"/>
      <c r="CF25" s="54"/>
      <c r="CG25" s="54"/>
      <c r="CH25" s="54"/>
      <c r="CI25" s="54"/>
      <c r="CJ25" s="54">
        <v>1</v>
      </c>
      <c r="CK25" s="54"/>
      <c r="CL25" s="54"/>
      <c r="CM25" s="55"/>
      <c r="CN25" s="57"/>
      <c r="CO25" s="57"/>
      <c r="CP25" s="57"/>
      <c r="CQ25" s="57"/>
      <c r="CR25" s="57"/>
      <c r="CS25" s="57"/>
      <c r="CT25" s="57"/>
      <c r="CU25" s="57"/>
      <c r="CV25" s="57"/>
      <c r="CW25" s="57"/>
      <c r="CX25" s="57"/>
      <c r="CY25" s="57"/>
      <c r="CZ25" s="57"/>
      <c r="DA25" s="57"/>
      <c r="DB25" s="57"/>
      <c r="DC25" s="57"/>
      <c r="DD25" s="57"/>
      <c r="DE25" s="57"/>
      <c r="DF25" s="57"/>
      <c r="DG25" s="57"/>
      <c r="DH25" s="57"/>
      <c r="DI25" s="57"/>
      <c r="DJ25" s="57"/>
      <c r="DK25" s="57"/>
      <c r="DL25" s="55"/>
      <c r="DM25" s="165" t="s">
        <v>44</v>
      </c>
      <c r="DN25" s="54"/>
      <c r="DO25" s="54">
        <v>1</v>
      </c>
      <c r="DP25" s="54"/>
      <c r="DQ25" s="54"/>
      <c r="DR25" s="54"/>
      <c r="DS25" s="54"/>
      <c r="DT25" s="54"/>
      <c r="DU25" s="55"/>
      <c r="DV25" s="166" t="s">
        <v>44</v>
      </c>
      <c r="DW25" s="54"/>
      <c r="DX25" s="54"/>
      <c r="DY25" s="54"/>
      <c r="DZ25" s="54"/>
      <c r="EA25" s="54"/>
      <c r="EB25" s="54"/>
      <c r="EC25" s="54"/>
      <c r="ED25" s="57"/>
      <c r="EE25" s="55"/>
      <c r="EF25" s="166" t="s">
        <v>44</v>
      </c>
      <c r="EG25" s="54"/>
      <c r="EH25" s="54"/>
      <c r="EI25" s="54"/>
      <c r="EJ25" s="54"/>
      <c r="EK25" s="54">
        <v>1</v>
      </c>
      <c r="EL25" s="54">
        <v>1</v>
      </c>
      <c r="EM25" s="54"/>
      <c r="EN25" s="55"/>
      <c r="EO25" s="166" t="s">
        <v>44</v>
      </c>
      <c r="EP25" s="54">
        <v>1</v>
      </c>
      <c r="EQ25" s="54"/>
      <c r="ER25" s="54">
        <v>1</v>
      </c>
      <c r="ES25" s="54"/>
      <c r="ET25" s="54"/>
      <c r="EU25" s="54">
        <v>1</v>
      </c>
      <c r="EV25" s="54"/>
      <c r="EW25" s="55">
        <v>1</v>
      </c>
      <c r="EX25" s="156"/>
      <c r="EY25" s="157"/>
      <c r="EZ25" s="157"/>
      <c r="FA25" s="157"/>
      <c r="FB25" s="157"/>
      <c r="FC25" s="157"/>
      <c r="FD25" s="157"/>
      <c r="FE25" s="157"/>
      <c r="FF25" s="157"/>
      <c r="FG25" s="157"/>
      <c r="FH25" s="157"/>
      <c r="FI25" s="158"/>
      <c r="FV25" s="24">
        <f>IF(FW25&lt;&gt;"",MAX($FV$3:FV24)+1,"")</f>
        <v>16</v>
      </c>
      <c r="FW25" s="24" t="str">
        <f>IF($B25&lt;&gt;"",LEFT(E25,2),"")</f>
        <v>F9</v>
      </c>
      <c r="FX25" s="24" t="str">
        <f t="shared" si="33"/>
        <v>Velmiri Komot</v>
      </c>
      <c r="FY25" s="24" t="str">
        <f t="shared" si="33"/>
        <v>Glacial</v>
      </c>
      <c r="FZ25" s="24" t="str">
        <f t="shared" si="33"/>
        <v>Frozen</v>
      </c>
    </row>
    <row r="26" spans="1:182" x14ac:dyDescent="0.25">
      <c r="A26" s="38">
        <f>IF(AND(A25&lt;&gt;"",I26&lt;&gt;""),A24,"")</f>
        <v>4</v>
      </c>
      <c r="B26" s="38" t="str">
        <f t="shared" ref="B26" si="35">IF(AND($A26&lt;&gt;"",B24&lt;&gt;""),B24,"")</f>
        <v>Tuyeyppip</v>
      </c>
      <c r="C26" s="64" t="s">
        <v>317</v>
      </c>
      <c r="D26" s="33" t="s">
        <v>331</v>
      </c>
      <c r="E26" s="44" t="str">
        <f>IF(AND(I26&lt;&gt;"",E24&lt;&gt;""),E24,"")</f>
        <v>F9p</v>
      </c>
      <c r="F26" s="44">
        <f>IF(I26&lt;&gt;"",MAX(F24:F25)+1,"")</f>
        <v>3</v>
      </c>
      <c r="G26" s="44" t="str">
        <f>IF(AND(I26&lt;&gt;"",D25&lt;&gt;""),D25,"")</f>
        <v>Vy'keen</v>
      </c>
      <c r="H26" s="44" t="str">
        <f>IF(AND(I26&lt;&gt;"",D26&lt;&gt;""),D28,"")</f>
        <v>Strong</v>
      </c>
      <c r="I26" s="31" t="s">
        <v>896</v>
      </c>
      <c r="J26" s="33" t="s">
        <v>112</v>
      </c>
      <c r="K26" s="38" t="str">
        <f t="shared" si="32"/>
        <v>Scorched</v>
      </c>
      <c r="L26" s="149"/>
      <c r="M26" s="149"/>
      <c r="N26" s="149" t="s">
        <v>66</v>
      </c>
      <c r="O26" s="149"/>
      <c r="P26" s="31"/>
      <c r="Q26" s="53"/>
      <c r="R26" s="54"/>
      <c r="S26" s="54"/>
      <c r="T26" s="54"/>
      <c r="U26" s="54"/>
      <c r="V26" s="54"/>
      <c r="W26" s="54"/>
      <c r="X26" s="54"/>
      <c r="Y26" s="54">
        <v>1</v>
      </c>
      <c r="Z26" s="54"/>
      <c r="AA26" s="54"/>
      <c r="AB26" s="54"/>
      <c r="AC26" s="54"/>
      <c r="AD26" s="54"/>
      <c r="AE26" s="54"/>
      <c r="AF26" s="54"/>
      <c r="AG26" s="54">
        <v>1</v>
      </c>
      <c r="AH26" s="54"/>
      <c r="AI26" s="54"/>
      <c r="AJ26" s="54"/>
      <c r="AK26" s="54"/>
      <c r="AL26" s="54"/>
      <c r="AM26" s="55"/>
      <c r="AN26" s="53"/>
      <c r="AO26" s="54"/>
      <c r="AP26" s="54"/>
      <c r="AQ26" s="54"/>
      <c r="AR26" s="54">
        <v>1</v>
      </c>
      <c r="AS26" s="55"/>
      <c r="AT26" s="53"/>
      <c r="AU26" s="54"/>
      <c r="AV26" s="55"/>
      <c r="AW26" s="53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5"/>
      <c r="BI26" s="53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5"/>
      <c r="BV26" s="53"/>
      <c r="BW26" s="56"/>
      <c r="BX26" s="56"/>
      <c r="BY26" s="54"/>
      <c r="BZ26" s="54"/>
      <c r="CA26" s="54"/>
      <c r="CB26" s="54"/>
      <c r="CC26" s="54"/>
      <c r="CD26" s="54"/>
      <c r="CE26" s="54"/>
      <c r="CF26" s="54"/>
      <c r="CG26" s="54"/>
      <c r="CH26" s="54"/>
      <c r="CI26" s="54"/>
      <c r="CJ26" s="54"/>
      <c r="CK26" s="54"/>
      <c r="CL26" s="54"/>
      <c r="CM26" s="55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7"/>
      <c r="DK26" s="57"/>
      <c r="DL26" s="55"/>
      <c r="DM26" s="163" t="s">
        <v>45</v>
      </c>
      <c r="DN26" s="54">
        <v>1</v>
      </c>
      <c r="DO26" s="54">
        <v>1</v>
      </c>
      <c r="DP26" s="54">
        <v>1</v>
      </c>
      <c r="DQ26" s="54"/>
      <c r="DR26" s="54">
        <v>1</v>
      </c>
      <c r="DS26" s="54"/>
      <c r="DT26" s="54">
        <v>1</v>
      </c>
      <c r="DU26" s="55">
        <v>1</v>
      </c>
      <c r="DV26" s="164" t="s">
        <v>45</v>
      </c>
      <c r="DW26" s="54"/>
      <c r="DX26" s="54"/>
      <c r="DY26" s="54"/>
      <c r="DZ26" s="54"/>
      <c r="EA26" s="54">
        <v>1</v>
      </c>
      <c r="EB26" s="54">
        <v>1</v>
      </c>
      <c r="EC26" s="54">
        <v>1</v>
      </c>
      <c r="ED26" s="57">
        <v>1</v>
      </c>
      <c r="EE26" s="55"/>
      <c r="EF26" s="164" t="s">
        <v>45</v>
      </c>
      <c r="EG26" s="54">
        <v>1</v>
      </c>
      <c r="EH26" s="54"/>
      <c r="EI26" s="54"/>
      <c r="EJ26" s="54"/>
      <c r="EK26" s="54"/>
      <c r="EL26" s="54"/>
      <c r="EM26" s="54"/>
      <c r="EN26" s="55"/>
      <c r="EO26" s="164" t="s">
        <v>45</v>
      </c>
      <c r="EP26" s="54"/>
      <c r="EQ26" s="54"/>
      <c r="ER26" s="54">
        <v>1</v>
      </c>
      <c r="ES26" s="54"/>
      <c r="ET26" s="54">
        <v>1</v>
      </c>
      <c r="EU26" s="54"/>
      <c r="EV26" s="54">
        <v>1</v>
      </c>
      <c r="EW26" s="55"/>
      <c r="EX26" s="156"/>
      <c r="EY26" s="157"/>
      <c r="EZ26" s="157"/>
      <c r="FA26" s="157"/>
      <c r="FB26" s="157"/>
      <c r="FC26" s="157"/>
      <c r="FD26" s="157"/>
      <c r="FE26" s="157"/>
      <c r="FF26" s="157"/>
      <c r="FG26" s="157"/>
      <c r="FH26" s="157"/>
      <c r="FI26" s="158"/>
      <c r="FV26" s="24">
        <f>IF(FW26&lt;&gt;"",MAX($FV$3:FV25)+1,"")</f>
        <v>17</v>
      </c>
      <c r="FW26" s="24" t="str">
        <f>IF($B26&lt;&gt;"",LEFT(E26,2),"")</f>
        <v>F9</v>
      </c>
      <c r="FX26" s="24" t="str">
        <f t="shared" si="33"/>
        <v>Laforra Major</v>
      </c>
      <c r="FY26" s="24" t="str">
        <f t="shared" si="33"/>
        <v>Charred</v>
      </c>
      <c r="FZ26" s="24" t="str">
        <f t="shared" si="33"/>
        <v>Scorched</v>
      </c>
    </row>
    <row r="27" spans="1:182" x14ac:dyDescent="0.25">
      <c r="A27" s="38">
        <f>IF(AND(A26&lt;&gt;"",I27&lt;&gt;""),A24,"")</f>
        <v>4</v>
      </c>
      <c r="B27" s="38" t="str">
        <f t="shared" ref="B27" si="36">IF(AND($A27&lt;&gt;"",B24&lt;&gt;""),B24,"")</f>
        <v>Tuyeyppip</v>
      </c>
      <c r="C27" s="64" t="s">
        <v>318</v>
      </c>
      <c r="D27" s="33" t="s">
        <v>300</v>
      </c>
      <c r="E27" s="44" t="str">
        <f>IF(AND(I27&lt;&gt;"",E24&lt;&gt;""),E24,"")</f>
        <v>F9p</v>
      </c>
      <c r="F27" s="44">
        <f>IF(I27&lt;&gt;"",MAX(F24:F26)+1,"")</f>
        <v>4</v>
      </c>
      <c r="G27" s="44" t="str">
        <f>IF(AND(I27&lt;&gt;"",D25&lt;&gt;""),D25,"")</f>
        <v>Vy'keen</v>
      </c>
      <c r="H27" s="44" t="str">
        <f>IF(AND(I27&lt;&gt;"",D26&lt;&gt;""),D28,"")</f>
        <v>Strong</v>
      </c>
      <c r="I27" s="31" t="s">
        <v>897</v>
      </c>
      <c r="J27" s="33" t="s">
        <v>146</v>
      </c>
      <c r="K27" s="38" t="str">
        <f t="shared" si="32"/>
        <v>Exotic</v>
      </c>
      <c r="L27" s="149"/>
      <c r="M27" s="149"/>
      <c r="N27" s="149" t="s">
        <v>66</v>
      </c>
      <c r="O27" s="149"/>
      <c r="P27" s="31"/>
      <c r="Q27" s="53"/>
      <c r="R27" s="54"/>
      <c r="S27" s="54"/>
      <c r="T27" s="54"/>
      <c r="U27" s="54"/>
      <c r="V27" s="54"/>
      <c r="W27" s="54"/>
      <c r="X27" s="54"/>
      <c r="Y27" s="54">
        <v>1</v>
      </c>
      <c r="Z27" s="54"/>
      <c r="AA27" s="54"/>
      <c r="AB27" s="54">
        <v>1</v>
      </c>
      <c r="AC27" s="54"/>
      <c r="AD27" s="54"/>
      <c r="AE27" s="54"/>
      <c r="AF27" s="54"/>
      <c r="AG27" s="54"/>
      <c r="AH27" s="54"/>
      <c r="AI27" s="54"/>
      <c r="AJ27" s="54">
        <v>1</v>
      </c>
      <c r="AK27" s="54"/>
      <c r="AL27" s="54"/>
      <c r="AM27" s="55"/>
      <c r="AN27" s="53"/>
      <c r="AO27" s="54"/>
      <c r="AP27" s="54"/>
      <c r="AQ27" s="54"/>
      <c r="AR27" s="54"/>
      <c r="AS27" s="55"/>
      <c r="AT27" s="53"/>
      <c r="AU27" s="54"/>
      <c r="AV27" s="55"/>
      <c r="AW27" s="53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5"/>
      <c r="BI27" s="53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5"/>
      <c r="BV27" s="53"/>
      <c r="BW27" s="56"/>
      <c r="BX27" s="56"/>
      <c r="BY27" s="54"/>
      <c r="BZ27" s="54"/>
      <c r="CA27" s="54"/>
      <c r="CB27" s="54"/>
      <c r="CC27" s="54"/>
      <c r="CD27" s="54"/>
      <c r="CE27" s="54"/>
      <c r="CF27" s="54"/>
      <c r="CG27" s="54"/>
      <c r="CH27" s="54"/>
      <c r="CI27" s="54"/>
      <c r="CJ27" s="54"/>
      <c r="CK27" s="54"/>
      <c r="CL27" s="54"/>
      <c r="CM27" s="55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5"/>
      <c r="DM27" s="152" t="s">
        <v>42</v>
      </c>
      <c r="DN27" s="54"/>
      <c r="DO27" s="54"/>
      <c r="DP27" s="54"/>
      <c r="DQ27" s="54">
        <v>1</v>
      </c>
      <c r="DR27" s="54"/>
      <c r="DS27" s="54">
        <v>1</v>
      </c>
      <c r="DT27" s="54"/>
      <c r="DU27" s="55"/>
      <c r="DV27" s="90" t="s">
        <v>42</v>
      </c>
      <c r="DW27" s="59">
        <v>1</v>
      </c>
      <c r="DX27" s="59">
        <v>1</v>
      </c>
      <c r="DY27" s="59">
        <v>1</v>
      </c>
      <c r="DZ27" s="59">
        <v>1</v>
      </c>
      <c r="EA27" s="59">
        <v>1</v>
      </c>
      <c r="EB27" s="59"/>
      <c r="EC27" s="59"/>
      <c r="ED27" s="151"/>
      <c r="EE27" s="60">
        <v>1</v>
      </c>
      <c r="EF27" s="90" t="s">
        <v>42</v>
      </c>
      <c r="EG27" s="59">
        <v>1</v>
      </c>
      <c r="EH27" s="59">
        <v>1</v>
      </c>
      <c r="EI27" s="59">
        <v>1</v>
      </c>
      <c r="EJ27" s="59">
        <v>1</v>
      </c>
      <c r="EK27" s="59">
        <v>1</v>
      </c>
      <c r="EL27" s="59">
        <v>1</v>
      </c>
      <c r="EM27" s="59">
        <v>1</v>
      </c>
      <c r="EN27" s="60">
        <v>1</v>
      </c>
      <c r="EO27" s="162" t="s">
        <v>42</v>
      </c>
      <c r="EP27" s="59">
        <v>1</v>
      </c>
      <c r="EQ27" s="59">
        <v>1</v>
      </c>
      <c r="ER27" s="59">
        <v>1</v>
      </c>
      <c r="ES27" s="59">
        <v>1</v>
      </c>
      <c r="ET27" s="59">
        <v>1</v>
      </c>
      <c r="EU27" s="59">
        <v>1</v>
      </c>
      <c r="EV27" s="59">
        <v>1</v>
      </c>
      <c r="EW27" s="60">
        <v>1</v>
      </c>
      <c r="EX27" s="156"/>
      <c r="EY27" s="157"/>
      <c r="EZ27" s="157"/>
      <c r="FA27" s="157"/>
      <c r="FB27" s="157"/>
      <c r="FC27" s="157"/>
      <c r="FD27" s="157"/>
      <c r="FE27" s="157"/>
      <c r="FF27" s="157"/>
      <c r="FG27" s="157"/>
      <c r="FH27" s="157"/>
      <c r="FI27" s="158"/>
      <c r="FV27" s="24">
        <f>IF(FW27&lt;&gt;"",MAX($FV$3:FV26)+1,"")</f>
        <v>18</v>
      </c>
      <c r="FW27" s="24" t="str">
        <f>IF($B27&lt;&gt;"",LEFT(E27,2),"")</f>
        <v>F9</v>
      </c>
      <c r="FX27" s="24" t="str">
        <f t="shared" si="33"/>
        <v>Aetheb</v>
      </c>
      <c r="FY27" s="24" t="str">
        <f t="shared" si="33"/>
        <v>Fungal</v>
      </c>
      <c r="FZ27" s="24" t="str">
        <f t="shared" si="33"/>
        <v>Exotic</v>
      </c>
    </row>
    <row r="28" spans="1:182" x14ac:dyDescent="0.25">
      <c r="A28" s="38">
        <f>IF(AND(A27&lt;&gt;"",I28&lt;&gt;""),A24,"")</f>
        <v>4</v>
      </c>
      <c r="B28" s="38" t="str">
        <f t="shared" ref="B28" si="37">IF(AND($A28&lt;&gt;"",B24&lt;&gt;""),B24,"")</f>
        <v>Tuyeyppip</v>
      </c>
      <c r="C28" s="64" t="s">
        <v>742</v>
      </c>
      <c r="D28" s="42" t="str">
        <f>IF(D26&lt;&gt;"",IF(ISNA(VLOOKUP(D26,EconomyTable,2,FALSE)),"&lt;Unknown&gt;",VLOOKUP(D26,EconomyTable,2,FALSE)),"")</f>
        <v>Strong</v>
      </c>
      <c r="E28" s="44" t="str">
        <f>IF(AND(I28&lt;&gt;"",E24&lt;&gt;""),E24,"")</f>
        <v>F9p</v>
      </c>
      <c r="F28" s="44">
        <f>IF(I28&lt;&gt;"",MAX(F24:F27)+1,"")</f>
        <v>5</v>
      </c>
      <c r="G28" s="44" t="str">
        <f>IF(AND(I28&lt;&gt;"",D25&lt;&gt;""),D25,"")</f>
        <v>Vy'keen</v>
      </c>
      <c r="H28" s="44" t="str">
        <f>IF(AND(I28&lt;&gt;"",D26&lt;&gt;""),D28,"")</f>
        <v>Strong</v>
      </c>
      <c r="I28" s="31" t="s">
        <v>898</v>
      </c>
      <c r="J28" s="33" t="s">
        <v>219</v>
      </c>
      <c r="K28" s="38" t="str">
        <f t="shared" si="32"/>
        <v>Lush</v>
      </c>
      <c r="L28" s="149"/>
      <c r="M28" s="149"/>
      <c r="N28" s="149" t="s">
        <v>66</v>
      </c>
      <c r="O28" s="149"/>
      <c r="P28" s="31"/>
      <c r="Q28" s="53">
        <v>1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>
        <v>1</v>
      </c>
      <c r="AG28" s="54"/>
      <c r="AH28" s="54"/>
      <c r="AI28" s="54"/>
      <c r="AJ28" s="54"/>
      <c r="AK28" s="54">
        <v>1</v>
      </c>
      <c r="AL28" s="54"/>
      <c r="AM28" s="55"/>
      <c r="AN28" s="53"/>
      <c r="AO28" s="54"/>
      <c r="AP28" s="54"/>
      <c r="AQ28" s="54"/>
      <c r="AR28" s="54"/>
      <c r="AS28" s="55">
        <v>1</v>
      </c>
      <c r="AT28" s="53"/>
      <c r="AU28" s="54"/>
      <c r="AV28" s="55"/>
      <c r="AW28" s="53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5"/>
      <c r="BI28" s="53"/>
      <c r="BJ28" s="54"/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5"/>
      <c r="BV28" s="53"/>
      <c r="BW28" s="56"/>
      <c r="BX28" s="56"/>
      <c r="BY28" s="54"/>
      <c r="BZ28" s="54"/>
      <c r="CA28" s="54"/>
      <c r="CB28" s="54"/>
      <c r="CC28" s="54"/>
      <c r="CD28" s="54"/>
      <c r="CE28" s="54"/>
      <c r="CF28" s="54"/>
      <c r="CG28" s="54"/>
      <c r="CH28" s="54"/>
      <c r="CI28" s="54"/>
      <c r="CJ28" s="54"/>
      <c r="CK28" s="54"/>
      <c r="CL28" s="54"/>
      <c r="CM28" s="57"/>
      <c r="CN28" s="53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5"/>
      <c r="DM28" s="167" t="s">
        <v>891</v>
      </c>
      <c r="DN28" s="168"/>
      <c r="DO28" s="168"/>
      <c r="DP28" s="168"/>
      <c r="DQ28" s="168"/>
      <c r="DR28" s="168"/>
      <c r="DS28" s="169"/>
      <c r="DT28" s="203">
        <f>SUM(DN24:DU27)</f>
        <v>13</v>
      </c>
      <c r="DU28" s="204"/>
      <c r="DV28" s="167" t="s">
        <v>891</v>
      </c>
      <c r="DW28" s="168"/>
      <c r="DX28" s="168"/>
      <c r="DY28" s="168"/>
      <c r="DZ28" s="168"/>
      <c r="EA28" s="168"/>
      <c r="EB28" s="168"/>
      <c r="EC28" s="169"/>
      <c r="ED28" s="205">
        <f>SUM(DW24:EE27)</f>
        <v>12</v>
      </c>
      <c r="EE28" s="206"/>
      <c r="EF28" s="167" t="s">
        <v>891</v>
      </c>
      <c r="EG28" s="168"/>
      <c r="EH28" s="168"/>
      <c r="EI28" s="168"/>
      <c r="EJ28" s="168"/>
      <c r="EK28" s="168"/>
      <c r="EL28" s="169"/>
      <c r="EM28" s="205">
        <f>SUM(EG24:EN27)</f>
        <v>13</v>
      </c>
      <c r="EN28" s="206"/>
      <c r="EO28" s="168" t="s">
        <v>891</v>
      </c>
      <c r="EP28" s="168"/>
      <c r="EQ28" s="168"/>
      <c r="ER28" s="168"/>
      <c r="ES28" s="168"/>
      <c r="ET28" s="168"/>
      <c r="EU28" s="169"/>
      <c r="EV28" s="205">
        <f>SUM(EP24:EW27)</f>
        <v>17</v>
      </c>
      <c r="EW28" s="206"/>
      <c r="EX28" s="156"/>
      <c r="EY28" s="157"/>
      <c r="EZ28" s="157"/>
      <c r="FA28" s="157"/>
      <c r="FB28" s="157"/>
      <c r="FC28" s="157"/>
      <c r="FD28" s="157"/>
      <c r="FE28" s="157"/>
      <c r="FF28" s="157"/>
      <c r="FG28" s="157"/>
      <c r="FH28" s="157"/>
      <c r="FI28" s="158"/>
      <c r="FV28" s="24">
        <f>IF(FW28&lt;&gt;"",MAX($FV$3:FV27)+1,"")</f>
        <v>19</v>
      </c>
      <c r="FW28" s="24" t="str">
        <f>IF($B28&lt;&gt;"",E28,"")</f>
        <v>F9p</v>
      </c>
      <c r="FX28" s="24" t="str">
        <f t="shared" si="33"/>
        <v>Iviuq T14</v>
      </c>
      <c r="FY28" s="24" t="str">
        <f t="shared" si="33"/>
        <v>Tropical</v>
      </c>
      <c r="FZ28" s="24" t="str">
        <f t="shared" si="33"/>
        <v>Lush</v>
      </c>
    </row>
    <row r="29" spans="1:182" x14ac:dyDescent="0.25">
      <c r="A29" s="38">
        <f>IF(AND(A28&lt;&gt;"",I29&lt;&gt;""),A24,"")</f>
        <v>4</v>
      </c>
      <c r="B29" s="38" t="str">
        <f t="shared" ref="B29" si="38">IF(AND($A29&lt;&gt;"",B24&lt;&gt;""),B24,"")</f>
        <v>Tuyeyppip</v>
      </c>
      <c r="C29" s="64" t="s">
        <v>741</v>
      </c>
      <c r="D29" s="43" t="str">
        <f>IF(D27&lt;&gt;"",IF(ISNA(VLOOKUP(D27,EconomyTypeTable,2,FALSE)),"&lt;Unknown&gt;",VLOOKUP(D27,EconomyTypeTable,2,FALSE)),"")</f>
        <v>Scientific</v>
      </c>
      <c r="E29" s="44" t="str">
        <f>IF(AND(I29&lt;&gt;"",E24&lt;&gt;""),E24,"")</f>
        <v>F9p</v>
      </c>
      <c r="F29" s="44">
        <f>IF(I29&lt;&gt;"",MAX(F24:F28)+1,"")</f>
        <v>6</v>
      </c>
      <c r="G29" s="44" t="str">
        <f>IF(AND(I29&lt;&gt;"",D25&lt;&gt;""),D25,"")</f>
        <v>Vy'keen</v>
      </c>
      <c r="H29" s="44" t="str">
        <f>IF(AND(I29&lt;&gt;"",D26&lt;&gt;""),D28,"")</f>
        <v>Strong</v>
      </c>
      <c r="I29" s="31" t="s">
        <v>899</v>
      </c>
      <c r="J29" s="33" t="s">
        <v>181</v>
      </c>
      <c r="K29" s="38" t="str">
        <f t="shared" si="32"/>
        <v>Toxic</v>
      </c>
      <c r="L29" s="149"/>
      <c r="M29" s="149"/>
      <c r="N29" s="149" t="s">
        <v>66</v>
      </c>
      <c r="O29" s="149"/>
      <c r="P29" s="31"/>
      <c r="Q29" s="58"/>
      <c r="R29" s="59"/>
      <c r="S29" s="59"/>
      <c r="T29" s="59"/>
      <c r="U29" s="59">
        <v>1</v>
      </c>
      <c r="V29" s="59"/>
      <c r="W29" s="59"/>
      <c r="X29" s="59"/>
      <c r="Y29" s="59">
        <v>1</v>
      </c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>
        <v>1</v>
      </c>
      <c r="AL29" s="59"/>
      <c r="AM29" s="60"/>
      <c r="AN29" s="58"/>
      <c r="AO29" s="59"/>
      <c r="AP29" s="59">
        <v>1</v>
      </c>
      <c r="AQ29" s="59"/>
      <c r="AR29" s="59"/>
      <c r="AS29" s="60"/>
      <c r="AT29" s="58"/>
      <c r="AU29" s="59"/>
      <c r="AV29" s="60"/>
      <c r="AW29" s="58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60"/>
      <c r="BI29" s="58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60"/>
      <c r="BV29" s="58"/>
      <c r="BW29" s="61"/>
      <c r="BX29" s="61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60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5"/>
      <c r="DM29" s="168" t="s">
        <v>823</v>
      </c>
      <c r="DN29" s="168"/>
      <c r="DO29" s="168"/>
      <c r="DP29" s="168"/>
      <c r="DQ29" s="168"/>
      <c r="DR29" s="168"/>
      <c r="DS29" s="169"/>
      <c r="DT29" s="170" t="s">
        <v>42</v>
      </c>
      <c r="DU29" s="183"/>
      <c r="DV29" s="213" t="s">
        <v>919</v>
      </c>
      <c r="DW29" s="187"/>
      <c r="DX29" s="187"/>
      <c r="DY29" s="187"/>
      <c r="DZ29" s="187"/>
      <c r="EA29" s="187"/>
      <c r="EB29" s="187"/>
      <c r="EC29" s="187"/>
      <c r="ED29" s="187"/>
      <c r="EE29" s="187"/>
      <c r="EF29" s="187"/>
      <c r="EG29" s="187"/>
      <c r="EH29" s="187"/>
      <c r="EI29" s="187"/>
      <c r="EJ29" s="187"/>
      <c r="EK29" s="187"/>
      <c r="EL29" s="187"/>
      <c r="EM29" s="187"/>
      <c r="EN29" s="187"/>
      <c r="EO29" s="187"/>
      <c r="EP29" s="187"/>
      <c r="EQ29" s="187"/>
      <c r="ER29" s="187"/>
      <c r="ES29" s="187"/>
      <c r="ET29" s="187"/>
      <c r="EU29" s="187"/>
      <c r="EV29" s="187"/>
      <c r="EW29" s="214"/>
      <c r="EX29" s="156"/>
      <c r="EY29" s="157"/>
      <c r="EZ29" s="157"/>
      <c r="FA29" s="157"/>
      <c r="FB29" s="157"/>
      <c r="FC29" s="157"/>
      <c r="FD29" s="157"/>
      <c r="FE29" s="157"/>
      <c r="FF29" s="157"/>
      <c r="FG29" s="157"/>
      <c r="FH29" s="157"/>
      <c r="FI29" s="158"/>
      <c r="FX29" s="14" t="str">
        <f t="shared" si="33"/>
        <v>Hawayne Dachi</v>
      </c>
      <c r="FY29" s="14" t="str">
        <f t="shared" si="33"/>
        <v>Noxious</v>
      </c>
    </row>
    <row r="30" spans="1:182" ht="15.75" thickBot="1" x14ac:dyDescent="0.3">
      <c r="A30" s="39">
        <f>IF(A24&lt;&gt;"",A24,"")</f>
        <v>4</v>
      </c>
      <c r="B30" s="39" t="str">
        <f>IF(AND($A30&lt;&gt;"",B24&lt;&gt;""),B24,"")</f>
        <v>Tuyeyppip</v>
      </c>
      <c r="C30" s="66" t="s">
        <v>315</v>
      </c>
      <c r="D30" s="36"/>
      <c r="E30" s="178"/>
      <c r="F30" s="179"/>
      <c r="G30" s="179"/>
      <c r="H30" s="179"/>
      <c r="I30" s="179"/>
      <c r="J30" s="179"/>
      <c r="K30" s="179"/>
      <c r="L30" s="179"/>
      <c r="M30" s="179"/>
      <c r="N30" s="180"/>
      <c r="O30" s="205" t="str">
        <f>IF(COUNTA(Q30:AM30)-COUNTBLANK(Q30:AM30)&gt;0,COUNTA(Q30:AM30)-COUNTBLANK(Q30:AM30)&amp;" Deposit &amp; "&amp;COUNTA(AN30:AS30)-COUNTBLANK(AN30:AS30) &amp; " Plant Types","")</f>
        <v>10 Deposit &amp; 4 Plant Types</v>
      </c>
      <c r="P30" s="205"/>
      <c r="Q30" s="46">
        <f>IF(COUNTA(Q24:Q29)&gt;0,COUNTA(Q24:Q29),"")</f>
        <v>1</v>
      </c>
      <c r="R30" s="47" t="str">
        <f t="shared" ref="R30:AA30" si="39">IF(COUNTA(R24:R29)&gt;0,COUNTA(R24:R29),"")</f>
        <v/>
      </c>
      <c r="S30" s="47" t="str">
        <f t="shared" si="39"/>
        <v/>
      </c>
      <c r="T30" s="47" t="str">
        <f t="shared" si="39"/>
        <v/>
      </c>
      <c r="U30" s="47">
        <f t="shared" si="39"/>
        <v>1</v>
      </c>
      <c r="V30" s="47" t="str">
        <f t="shared" si="39"/>
        <v/>
      </c>
      <c r="W30" s="47" t="str">
        <f t="shared" si="39"/>
        <v/>
      </c>
      <c r="X30" s="47" t="str">
        <f t="shared" si="39"/>
        <v/>
      </c>
      <c r="Y30" s="47">
        <f t="shared" si="39"/>
        <v>4</v>
      </c>
      <c r="Z30" s="47">
        <f t="shared" si="39"/>
        <v>1</v>
      </c>
      <c r="AA30" s="47" t="str">
        <f t="shared" si="39"/>
        <v/>
      </c>
      <c r="AB30" s="47">
        <f>IF(COUNTA(AB24:AB29)&gt;0,COUNTA(AB24:AB29),"")</f>
        <v>1</v>
      </c>
      <c r="AC30" s="47" t="str">
        <f t="shared" ref="AC30:BK30" si="40">IF(COUNTA(AC24:AC29)&gt;0,COUNTA(AC24:AC29),"")</f>
        <v/>
      </c>
      <c r="AD30" s="47">
        <f t="shared" si="40"/>
        <v>1</v>
      </c>
      <c r="AE30" s="47" t="str">
        <f t="shared" si="40"/>
        <v/>
      </c>
      <c r="AF30" s="47">
        <f t="shared" si="40"/>
        <v>1</v>
      </c>
      <c r="AG30" s="47">
        <f t="shared" si="40"/>
        <v>1</v>
      </c>
      <c r="AH30" s="47" t="str">
        <f t="shared" si="40"/>
        <v/>
      </c>
      <c r="AI30" s="47" t="str">
        <f t="shared" si="40"/>
        <v/>
      </c>
      <c r="AJ30" s="47">
        <f t="shared" si="40"/>
        <v>1</v>
      </c>
      <c r="AK30" s="47">
        <f t="shared" si="40"/>
        <v>2</v>
      </c>
      <c r="AL30" s="47" t="str">
        <f t="shared" si="40"/>
        <v/>
      </c>
      <c r="AM30" s="48" t="str">
        <f t="shared" si="40"/>
        <v/>
      </c>
      <c r="AN30" s="46" t="str">
        <f t="shared" si="40"/>
        <v/>
      </c>
      <c r="AO30" s="47">
        <f t="shared" si="40"/>
        <v>1</v>
      </c>
      <c r="AP30" s="47">
        <f t="shared" si="40"/>
        <v>1</v>
      </c>
      <c r="AQ30" s="47" t="str">
        <f t="shared" si="40"/>
        <v/>
      </c>
      <c r="AR30" s="47">
        <f t="shared" si="40"/>
        <v>1</v>
      </c>
      <c r="AS30" s="48">
        <f t="shared" si="40"/>
        <v>1</v>
      </c>
      <c r="AT30" s="46" t="str">
        <f t="shared" si="40"/>
        <v/>
      </c>
      <c r="AU30" s="47" t="str">
        <f t="shared" si="40"/>
        <v/>
      </c>
      <c r="AV30" s="48">
        <f t="shared" si="40"/>
        <v>1</v>
      </c>
      <c r="AW30" s="46" t="str">
        <f t="shared" si="40"/>
        <v/>
      </c>
      <c r="AX30" s="47" t="str">
        <f t="shared" si="40"/>
        <v/>
      </c>
      <c r="AY30" s="47" t="str">
        <f t="shared" si="40"/>
        <v/>
      </c>
      <c r="AZ30" s="47" t="str">
        <f t="shared" si="40"/>
        <v/>
      </c>
      <c r="BA30" s="47" t="str">
        <f t="shared" si="40"/>
        <v/>
      </c>
      <c r="BB30" s="47" t="str">
        <f t="shared" si="40"/>
        <v/>
      </c>
      <c r="BC30" s="47" t="str">
        <f t="shared" si="40"/>
        <v/>
      </c>
      <c r="BD30" s="47" t="str">
        <f t="shared" si="40"/>
        <v/>
      </c>
      <c r="BE30" s="47" t="str">
        <f t="shared" si="40"/>
        <v/>
      </c>
      <c r="BF30" s="47" t="str">
        <f t="shared" si="40"/>
        <v/>
      </c>
      <c r="BG30" s="47" t="str">
        <f t="shared" si="40"/>
        <v/>
      </c>
      <c r="BH30" s="48" t="str">
        <f t="shared" si="40"/>
        <v/>
      </c>
      <c r="BI30" s="46" t="str">
        <f t="shared" si="40"/>
        <v/>
      </c>
      <c r="BJ30" s="47" t="str">
        <f t="shared" si="40"/>
        <v/>
      </c>
      <c r="BK30" s="47" t="str">
        <f t="shared" si="40"/>
        <v/>
      </c>
      <c r="BL30" s="47"/>
      <c r="BM30" s="47" t="str">
        <f t="shared" ref="BM30:BU30" si="41">IF(COUNTA(BM24:BM29)&gt;0,COUNTA(BM24:BM29),"")</f>
        <v/>
      </c>
      <c r="BN30" s="47" t="str">
        <f t="shared" si="41"/>
        <v/>
      </c>
      <c r="BO30" s="47" t="str">
        <f t="shared" si="41"/>
        <v/>
      </c>
      <c r="BP30" s="47" t="str">
        <f t="shared" si="41"/>
        <v/>
      </c>
      <c r="BQ30" s="47" t="str">
        <f t="shared" si="41"/>
        <v/>
      </c>
      <c r="BR30" s="47" t="str">
        <f t="shared" si="41"/>
        <v/>
      </c>
      <c r="BS30" s="47" t="str">
        <f t="shared" si="41"/>
        <v/>
      </c>
      <c r="BT30" s="47" t="str">
        <f t="shared" si="41"/>
        <v/>
      </c>
      <c r="BU30" s="48" t="str">
        <f t="shared" si="41"/>
        <v/>
      </c>
      <c r="BV30" s="46" t="str">
        <f>IF(COUNTA(BV24:BV29)&gt;0,COUNTA(BV24:BV29),"")</f>
        <v/>
      </c>
      <c r="BW30" s="47" t="str">
        <f t="shared" ref="BW30:DL30" si="42">IF(COUNTA(BW24:BW29)&gt;0,COUNTA(BW24:BW29),"")</f>
        <v/>
      </c>
      <c r="BX30" s="47" t="str">
        <f t="shared" si="42"/>
        <v/>
      </c>
      <c r="BY30" s="47">
        <f t="shared" si="42"/>
        <v>1</v>
      </c>
      <c r="BZ30" s="47" t="str">
        <f t="shared" si="42"/>
        <v/>
      </c>
      <c r="CA30" s="47" t="str">
        <f t="shared" si="42"/>
        <v/>
      </c>
      <c r="CB30" s="47" t="str">
        <f t="shared" si="42"/>
        <v/>
      </c>
      <c r="CC30" s="47">
        <f t="shared" si="42"/>
        <v>1</v>
      </c>
      <c r="CD30" s="47" t="str">
        <f t="shared" si="42"/>
        <v/>
      </c>
      <c r="CE30" s="47" t="str">
        <f t="shared" si="42"/>
        <v/>
      </c>
      <c r="CF30" s="47" t="str">
        <f t="shared" si="42"/>
        <v/>
      </c>
      <c r="CG30" s="47" t="str">
        <f t="shared" si="42"/>
        <v/>
      </c>
      <c r="CH30" s="47" t="str">
        <f t="shared" si="42"/>
        <v/>
      </c>
      <c r="CI30" s="47" t="str">
        <f t="shared" si="42"/>
        <v/>
      </c>
      <c r="CJ30" s="47">
        <f t="shared" si="42"/>
        <v>1</v>
      </c>
      <c r="CK30" s="47" t="str">
        <f t="shared" si="42"/>
        <v/>
      </c>
      <c r="CL30" s="47" t="str">
        <f t="shared" si="42"/>
        <v/>
      </c>
      <c r="CM30" s="48" t="str">
        <f t="shared" si="42"/>
        <v/>
      </c>
      <c r="CN30" s="46" t="str">
        <f t="shared" si="42"/>
        <v/>
      </c>
      <c r="CO30" s="47" t="str">
        <f t="shared" si="42"/>
        <v/>
      </c>
      <c r="CP30" s="47" t="str">
        <f t="shared" si="42"/>
        <v/>
      </c>
      <c r="CQ30" s="47" t="str">
        <f t="shared" si="42"/>
        <v/>
      </c>
      <c r="CR30" s="47" t="str">
        <f t="shared" si="42"/>
        <v/>
      </c>
      <c r="CS30" s="47" t="str">
        <f t="shared" si="42"/>
        <v/>
      </c>
      <c r="CT30" s="47" t="str">
        <f t="shared" si="42"/>
        <v/>
      </c>
      <c r="CU30" s="47" t="str">
        <f t="shared" si="42"/>
        <v/>
      </c>
      <c r="CV30" s="47" t="str">
        <f t="shared" si="42"/>
        <v/>
      </c>
      <c r="CW30" s="47" t="str">
        <f t="shared" si="42"/>
        <v/>
      </c>
      <c r="CX30" s="47" t="str">
        <f t="shared" si="42"/>
        <v/>
      </c>
      <c r="CY30" s="47" t="str">
        <f t="shared" si="42"/>
        <v/>
      </c>
      <c r="CZ30" s="47" t="str">
        <f t="shared" si="42"/>
        <v/>
      </c>
      <c r="DA30" s="47" t="str">
        <f t="shared" si="42"/>
        <v/>
      </c>
      <c r="DB30" s="47" t="str">
        <f t="shared" si="42"/>
        <v/>
      </c>
      <c r="DC30" s="47" t="str">
        <f t="shared" si="42"/>
        <v/>
      </c>
      <c r="DD30" s="47" t="str">
        <f t="shared" si="42"/>
        <v/>
      </c>
      <c r="DE30" s="47" t="str">
        <f t="shared" si="42"/>
        <v/>
      </c>
      <c r="DF30" s="47" t="str">
        <f t="shared" si="42"/>
        <v/>
      </c>
      <c r="DG30" s="47" t="str">
        <f t="shared" si="42"/>
        <v/>
      </c>
      <c r="DH30" s="47" t="str">
        <f t="shared" si="42"/>
        <v/>
      </c>
      <c r="DI30" s="47" t="str">
        <f t="shared" si="42"/>
        <v/>
      </c>
      <c r="DJ30" s="47" t="str">
        <f t="shared" si="42"/>
        <v/>
      </c>
      <c r="DK30" s="47" t="str">
        <f t="shared" si="42"/>
        <v/>
      </c>
      <c r="DL30" s="48" t="str">
        <f t="shared" si="42"/>
        <v/>
      </c>
      <c r="DM30" s="168" t="s">
        <v>822</v>
      </c>
      <c r="DN30" s="168"/>
      <c r="DO30" s="168"/>
      <c r="DP30" s="168"/>
      <c r="DQ30" s="168"/>
      <c r="DR30" s="168"/>
      <c r="DS30" s="169"/>
      <c r="DT30" s="184" t="s">
        <v>42</v>
      </c>
      <c r="DU30" s="170"/>
      <c r="DV30" s="215"/>
      <c r="DW30" s="216"/>
      <c r="DX30" s="216"/>
      <c r="DY30" s="216"/>
      <c r="DZ30" s="216"/>
      <c r="EA30" s="216"/>
      <c r="EB30" s="216"/>
      <c r="EC30" s="216"/>
      <c r="ED30" s="216"/>
      <c r="EE30" s="216"/>
      <c r="EF30" s="216"/>
      <c r="EG30" s="216"/>
      <c r="EH30" s="216"/>
      <c r="EI30" s="216"/>
      <c r="EJ30" s="216"/>
      <c r="EK30" s="216"/>
      <c r="EL30" s="216"/>
      <c r="EM30" s="216"/>
      <c r="EN30" s="216"/>
      <c r="EO30" s="216"/>
      <c r="EP30" s="216"/>
      <c r="EQ30" s="216"/>
      <c r="ER30" s="216"/>
      <c r="ES30" s="216"/>
      <c r="ET30" s="216"/>
      <c r="EU30" s="216"/>
      <c r="EV30" s="216"/>
      <c r="EW30" s="217"/>
      <c r="EX30" s="147"/>
      <c r="EY30" s="146"/>
      <c r="EZ30" s="146"/>
      <c r="FA30" s="146"/>
      <c r="FB30" s="146"/>
      <c r="FC30" s="146"/>
      <c r="FD30" s="146"/>
      <c r="FE30" s="146"/>
      <c r="FF30" s="146"/>
      <c r="FG30" s="146"/>
      <c r="FH30" s="146"/>
      <c r="FI30" s="148"/>
    </row>
    <row r="31" spans="1:182" x14ac:dyDescent="0.25">
      <c r="A31" s="40">
        <f>A24+1</f>
        <v>5</v>
      </c>
      <c r="B31" s="29" t="s">
        <v>900</v>
      </c>
      <c r="C31" s="64" t="s">
        <v>531</v>
      </c>
      <c r="D31" s="41">
        <f>IF(MAX(F31:F36)&gt;0,MAX(F31:F36),"")</f>
        <v>6</v>
      </c>
      <c r="E31" s="30" t="s">
        <v>901</v>
      </c>
      <c r="F31" s="45">
        <f>IF(I31&lt;&gt;"",1,"")</f>
        <v>1</v>
      </c>
      <c r="G31" s="45" t="str">
        <f>IF(AND(I31&lt;&gt;"",D32&lt;&gt;""),D32,"")</f>
        <v>Vy'keen</v>
      </c>
      <c r="H31" s="45" t="str">
        <f>IF(AND(I31&lt;&gt;"",D33&lt;&gt;""),D35,"")</f>
        <v>Strong</v>
      </c>
      <c r="I31" s="29" t="s">
        <v>902</v>
      </c>
      <c r="J31" s="150" t="s">
        <v>186</v>
      </c>
      <c r="K31" s="40" t="str">
        <f t="shared" ref="K31:K36" si="43">IF(J31&lt;&gt;"",IF(ISNA(VLOOKUP(J31,PlanetTypeTable,2,FALSE)),"&lt;Unknown&gt;",VLOOKUP(J31,PlanetTypeTable,2,FALSE)),"")</f>
        <v>Lush</v>
      </c>
      <c r="L31" s="34"/>
      <c r="M31" s="34"/>
      <c r="N31" s="34" t="s">
        <v>66</v>
      </c>
      <c r="O31" s="34"/>
      <c r="P31" s="29"/>
      <c r="Q31" s="49"/>
      <c r="R31" s="30"/>
      <c r="S31" s="30"/>
      <c r="T31" s="30"/>
      <c r="U31" s="30"/>
      <c r="V31" s="30"/>
      <c r="W31" s="30"/>
      <c r="X31" s="30"/>
      <c r="Y31" s="30">
        <v>1</v>
      </c>
      <c r="Z31" s="30"/>
      <c r="AA31" s="30"/>
      <c r="AB31" s="30"/>
      <c r="AC31" s="30"/>
      <c r="AD31" s="30"/>
      <c r="AE31" s="30"/>
      <c r="AF31" s="30"/>
      <c r="AG31" s="30">
        <v>1</v>
      </c>
      <c r="AH31" s="30"/>
      <c r="AI31" s="30"/>
      <c r="AJ31" s="30"/>
      <c r="AK31" s="30">
        <v>1</v>
      </c>
      <c r="AL31" s="30"/>
      <c r="AM31" s="50"/>
      <c r="AN31" s="49"/>
      <c r="AO31" s="30"/>
      <c r="AP31" s="30"/>
      <c r="AQ31" s="30"/>
      <c r="AR31" s="30"/>
      <c r="AS31" s="50">
        <v>1</v>
      </c>
      <c r="AT31" s="49"/>
      <c r="AU31" s="30"/>
      <c r="AV31" s="50"/>
      <c r="AW31" s="49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50"/>
      <c r="BI31" s="49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50"/>
      <c r="BV31" s="49"/>
      <c r="BW31" s="51"/>
      <c r="BX31" s="51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50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0"/>
      <c r="DM31" s="160" t="s">
        <v>249</v>
      </c>
      <c r="DN31" s="30"/>
      <c r="DO31" s="30">
        <v>1</v>
      </c>
      <c r="DP31" s="30">
        <v>1</v>
      </c>
      <c r="DQ31" s="30">
        <v>1</v>
      </c>
      <c r="DR31" s="30">
        <v>1</v>
      </c>
      <c r="DS31" s="30"/>
      <c r="DT31" s="30"/>
      <c r="DU31" s="50"/>
      <c r="DV31" s="161" t="s">
        <v>249</v>
      </c>
      <c r="DW31" s="30"/>
      <c r="DX31" s="30"/>
      <c r="DY31" s="30"/>
      <c r="DZ31" s="30"/>
      <c r="EA31" s="30">
        <v>1</v>
      </c>
      <c r="EB31" s="30"/>
      <c r="EC31" s="30"/>
      <c r="ED31" s="52"/>
      <c r="EE31" s="50"/>
      <c r="EF31" s="161" t="s">
        <v>249</v>
      </c>
      <c r="EG31" s="30">
        <v>1</v>
      </c>
      <c r="EH31" s="30">
        <v>1</v>
      </c>
      <c r="EI31" s="62">
        <v>1</v>
      </c>
      <c r="EJ31" s="30"/>
      <c r="EK31" s="30"/>
      <c r="EL31" s="30">
        <v>1</v>
      </c>
      <c r="EM31" s="30"/>
      <c r="EN31" s="50"/>
      <c r="EO31" s="161" t="s">
        <v>249</v>
      </c>
      <c r="EP31" s="30">
        <v>1</v>
      </c>
      <c r="EQ31" s="30">
        <v>1</v>
      </c>
      <c r="ER31" s="30"/>
      <c r="ES31" s="30">
        <v>1</v>
      </c>
      <c r="ET31" s="30"/>
      <c r="EU31" s="30"/>
      <c r="EV31" s="30">
        <v>1</v>
      </c>
      <c r="EW31" s="50">
        <v>1</v>
      </c>
      <c r="EX31" s="153"/>
      <c r="EY31" s="154"/>
      <c r="EZ31" s="154"/>
      <c r="FA31" s="154"/>
      <c r="FB31" s="154"/>
      <c r="FC31" s="154"/>
      <c r="FD31" s="154"/>
      <c r="FE31" s="154"/>
      <c r="FF31" s="154"/>
      <c r="FG31" s="154"/>
      <c r="FH31" s="154"/>
      <c r="FI31" s="155"/>
      <c r="FR31" s="25">
        <f>IF(FS31&lt;&gt;"",MAX(FR$3:FR30)+1,"")</f>
        <v>5</v>
      </c>
      <c r="FS31" s="25" t="str">
        <f>IF(B31&lt;&gt;"",B31,"")</f>
        <v>Ukidor VII</v>
      </c>
      <c r="FT31" s="25" t="str">
        <f>IF(D32&lt;&gt;"",D32,"")</f>
        <v>Vy'keen</v>
      </c>
      <c r="FV31" s="24">
        <f>IF(FW31&lt;&gt;"",MAX($FV$3:FV30)+1,"")</f>
        <v>20</v>
      </c>
      <c r="FW31" s="24" t="str">
        <f>IF($B31&lt;&gt;"",LEFT(E31,2),"")</f>
        <v>F2</v>
      </c>
      <c r="FX31" s="24" t="str">
        <f t="shared" ref="FX31:FZ36" si="44">IF($B31&lt;&gt;"",I31,"")</f>
        <v>Nagerael XI</v>
      </c>
      <c r="FY31" s="24" t="str">
        <f t="shared" si="44"/>
        <v>Overgrown</v>
      </c>
      <c r="FZ31" s="24" t="str">
        <f t="shared" si="44"/>
        <v>Lush</v>
      </c>
    </row>
    <row r="32" spans="1:182" x14ac:dyDescent="0.25">
      <c r="A32" s="38">
        <f>IF(AND(A31&lt;&gt;"",I32&lt;&gt;""),A31,"")</f>
        <v>5</v>
      </c>
      <c r="B32" s="37" t="str">
        <f t="shared" ref="B32" si="45">IF(AND($A32&lt;&gt;"",B31&lt;&gt;""),B31,"")</f>
        <v>Ukidor VII</v>
      </c>
      <c r="C32" s="65" t="s">
        <v>72</v>
      </c>
      <c r="D32" s="32" t="s">
        <v>60</v>
      </c>
      <c r="E32" s="44" t="str">
        <f>IF(AND(I32&lt;&gt;"",E31&lt;&gt;""),E31,"")</f>
        <v>F2</v>
      </c>
      <c r="F32" s="44">
        <f>IF(I32&lt;&gt;"",MAX(F31:F31)+1,"")</f>
        <v>2</v>
      </c>
      <c r="G32" s="44" t="str">
        <f>IF(AND(I32&lt;&gt;"",D32&lt;&gt;""),D32,"")</f>
        <v>Vy'keen</v>
      </c>
      <c r="H32" s="44" t="str">
        <f>IF(AND(I32&lt;&gt;"",D33&lt;&gt;""),D35,"")</f>
        <v>Strong</v>
      </c>
      <c r="I32" s="31" t="s">
        <v>903</v>
      </c>
      <c r="J32" s="33" t="s">
        <v>95</v>
      </c>
      <c r="K32" s="38" t="str">
        <f t="shared" si="43"/>
        <v>Toxic</v>
      </c>
      <c r="L32" s="149"/>
      <c r="M32" s="149"/>
      <c r="N32" s="149"/>
      <c r="O32" s="149"/>
      <c r="P32" s="31"/>
      <c r="Q32" s="53"/>
      <c r="R32" s="54"/>
      <c r="S32" s="54"/>
      <c r="T32" s="54"/>
      <c r="U32" s="54">
        <v>1</v>
      </c>
      <c r="V32" s="54"/>
      <c r="W32" s="54"/>
      <c r="X32" s="54">
        <v>1</v>
      </c>
      <c r="Y32" s="54">
        <v>1</v>
      </c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5"/>
      <c r="AN32" s="53"/>
      <c r="AO32" s="54"/>
      <c r="AP32" s="54">
        <v>1</v>
      </c>
      <c r="AQ32" s="54"/>
      <c r="AR32" s="54"/>
      <c r="AS32" s="55"/>
      <c r="AT32" s="53"/>
      <c r="AU32" s="54"/>
      <c r="AV32" s="55"/>
      <c r="AW32" s="53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5"/>
      <c r="BI32" s="53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5"/>
      <c r="BV32" s="53"/>
      <c r="BW32" s="56"/>
      <c r="BX32" s="56"/>
      <c r="BY32" s="54"/>
      <c r="BZ32" s="54"/>
      <c r="CA32" s="54"/>
      <c r="CB32" s="54"/>
      <c r="CC32" s="54"/>
      <c r="CD32" s="54"/>
      <c r="CE32" s="54"/>
      <c r="CF32" s="54"/>
      <c r="CG32" s="54"/>
      <c r="CH32" s="54"/>
      <c r="CI32" s="54"/>
      <c r="CJ32" s="54"/>
      <c r="CK32" s="54"/>
      <c r="CL32" s="54"/>
      <c r="CM32" s="55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5"/>
      <c r="DM32" s="165" t="s">
        <v>44</v>
      </c>
      <c r="DN32" s="54">
        <v>1</v>
      </c>
      <c r="DO32" s="54"/>
      <c r="DP32" s="54"/>
      <c r="DQ32" s="54"/>
      <c r="DR32" s="54">
        <v>1</v>
      </c>
      <c r="DS32" s="54"/>
      <c r="DT32" s="54">
        <v>1</v>
      </c>
      <c r="DU32" s="55"/>
      <c r="DV32" s="166" t="s">
        <v>44</v>
      </c>
      <c r="DW32" s="54"/>
      <c r="DX32" s="54"/>
      <c r="DY32" s="54"/>
      <c r="DZ32" s="54"/>
      <c r="EA32" s="54"/>
      <c r="EB32" s="54"/>
      <c r="EC32" s="54"/>
      <c r="ED32" s="57">
        <v>1</v>
      </c>
      <c r="EE32" s="55"/>
      <c r="EF32" s="166" t="s">
        <v>44</v>
      </c>
      <c r="EG32" s="54"/>
      <c r="EH32" s="54"/>
      <c r="EI32" s="54">
        <v>1</v>
      </c>
      <c r="EJ32" s="54"/>
      <c r="EK32" s="54">
        <v>1</v>
      </c>
      <c r="EL32" s="54"/>
      <c r="EM32" s="54"/>
      <c r="EN32" s="55"/>
      <c r="EO32" s="166" t="s">
        <v>44</v>
      </c>
      <c r="EP32" s="54"/>
      <c r="EQ32" s="54"/>
      <c r="ER32" s="54">
        <v>1</v>
      </c>
      <c r="ES32" s="54"/>
      <c r="ET32" s="54">
        <v>1</v>
      </c>
      <c r="EU32" s="54">
        <v>1</v>
      </c>
      <c r="EV32" s="54">
        <v>1</v>
      </c>
      <c r="EW32" s="55"/>
      <c r="EX32" s="156"/>
      <c r="EY32" s="157"/>
      <c r="EZ32" s="157"/>
      <c r="FA32" s="157"/>
      <c r="FB32" s="157"/>
      <c r="FC32" s="157"/>
      <c r="FD32" s="157"/>
      <c r="FE32" s="157"/>
      <c r="FF32" s="157"/>
      <c r="FG32" s="157"/>
      <c r="FH32" s="157"/>
      <c r="FI32" s="158"/>
      <c r="FV32" s="24">
        <f>IF(FW32&lt;&gt;"",MAX($FV$3:FV31)+1,"")</f>
        <v>21</v>
      </c>
      <c r="FW32" s="24" t="str">
        <f>IF($B32&lt;&gt;"",LEFT(E32,2),"")</f>
        <v>F2</v>
      </c>
      <c r="FX32" s="24" t="str">
        <f t="shared" si="44"/>
        <v>Ucestac B41</v>
      </c>
      <c r="FY32" s="24" t="str">
        <f t="shared" si="44"/>
        <v>Blighted</v>
      </c>
      <c r="FZ32" s="24" t="str">
        <f t="shared" si="44"/>
        <v>Toxic</v>
      </c>
    </row>
    <row r="33" spans="1:182" x14ac:dyDescent="0.25">
      <c r="A33" s="38">
        <f>IF(AND(A32&lt;&gt;"",I33&lt;&gt;""),A31,"")</f>
        <v>5</v>
      </c>
      <c r="B33" s="38" t="str">
        <f t="shared" ref="B33" si="46">IF(AND($A33&lt;&gt;"",B31&lt;&gt;""),B31,"")</f>
        <v>Ukidor VII</v>
      </c>
      <c r="C33" s="64" t="s">
        <v>317</v>
      </c>
      <c r="D33" s="33" t="s">
        <v>339</v>
      </c>
      <c r="E33" s="44" t="str">
        <f>IF(AND(I33&lt;&gt;"",E31&lt;&gt;""),E31,"")</f>
        <v>F2</v>
      </c>
      <c r="F33" s="44">
        <f>IF(I33&lt;&gt;"",MAX(F31:F32)+1,"")</f>
        <v>3</v>
      </c>
      <c r="G33" s="44" t="str">
        <f>IF(AND(I33&lt;&gt;"",D32&lt;&gt;""),D32,"")</f>
        <v>Vy'keen</v>
      </c>
      <c r="H33" s="44" t="str">
        <f>IF(AND(I33&lt;&gt;"",D33&lt;&gt;""),D35,"")</f>
        <v>Strong</v>
      </c>
      <c r="I33" s="212" t="s">
        <v>904</v>
      </c>
      <c r="J33" s="33" t="s">
        <v>147</v>
      </c>
      <c r="K33" s="38" t="str">
        <f t="shared" si="43"/>
        <v>Irradiated</v>
      </c>
      <c r="L33" s="149"/>
      <c r="M33" s="149"/>
      <c r="N33" s="149"/>
      <c r="O33" s="149"/>
      <c r="P33" s="31"/>
      <c r="Q33" s="53"/>
      <c r="R33" s="54"/>
      <c r="S33" s="54"/>
      <c r="T33" s="54"/>
      <c r="U33" s="54"/>
      <c r="V33" s="54"/>
      <c r="W33" s="54"/>
      <c r="X33" s="54"/>
      <c r="Y33" s="54">
        <v>1</v>
      </c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>
        <v>1</v>
      </c>
      <c r="AL33" s="54"/>
      <c r="AM33" s="55">
        <v>1</v>
      </c>
      <c r="AN33" s="53"/>
      <c r="AO33" s="54"/>
      <c r="AP33" s="54"/>
      <c r="AQ33" s="54">
        <v>1</v>
      </c>
      <c r="AR33" s="54"/>
      <c r="AS33" s="55"/>
      <c r="AT33" s="53"/>
      <c r="AU33" s="54">
        <v>1</v>
      </c>
      <c r="AV33" s="55"/>
      <c r="AW33" s="53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5"/>
      <c r="BI33" s="53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5"/>
      <c r="BV33" s="53"/>
      <c r="BW33" s="56"/>
      <c r="BX33" s="56"/>
      <c r="BY33" s="54"/>
      <c r="BZ33" s="54"/>
      <c r="CA33" s="54"/>
      <c r="CB33" s="54"/>
      <c r="CC33" s="54"/>
      <c r="CD33" s="54"/>
      <c r="CE33" s="54"/>
      <c r="CF33" s="54"/>
      <c r="CG33" s="54"/>
      <c r="CH33" s="54"/>
      <c r="CI33" s="54"/>
      <c r="CJ33" s="54"/>
      <c r="CK33" s="54"/>
      <c r="CL33" s="54"/>
      <c r="CM33" s="55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5"/>
      <c r="DM33" s="163" t="s">
        <v>45</v>
      </c>
      <c r="DN33" s="54">
        <v>1</v>
      </c>
      <c r="DO33" s="54">
        <v>1</v>
      </c>
      <c r="DP33" s="54">
        <v>1</v>
      </c>
      <c r="DQ33" s="54">
        <v>1</v>
      </c>
      <c r="DR33" s="54">
        <v>1</v>
      </c>
      <c r="DS33" s="54">
        <v>1</v>
      </c>
      <c r="DT33" s="54">
        <v>1</v>
      </c>
      <c r="DU33" s="55">
        <v>1</v>
      </c>
      <c r="DV33" s="164" t="s">
        <v>45</v>
      </c>
      <c r="DW33" s="54"/>
      <c r="DX33" s="54"/>
      <c r="DY33" s="54"/>
      <c r="DZ33" s="54"/>
      <c r="EA33" s="54"/>
      <c r="EB33" s="54">
        <v>1</v>
      </c>
      <c r="EC33" s="54">
        <v>1</v>
      </c>
      <c r="ED33" s="57">
        <v>1</v>
      </c>
      <c r="EE33" s="55">
        <v>1</v>
      </c>
      <c r="EF33" s="164" t="s">
        <v>45</v>
      </c>
      <c r="EG33" s="54"/>
      <c r="EH33" s="54"/>
      <c r="EI33" s="54">
        <v>1</v>
      </c>
      <c r="EJ33" s="54"/>
      <c r="EK33" s="54">
        <v>1</v>
      </c>
      <c r="EL33" s="54">
        <v>1</v>
      </c>
      <c r="EM33" s="54"/>
      <c r="EN33" s="55">
        <v>1</v>
      </c>
      <c r="EO33" s="164" t="s">
        <v>45</v>
      </c>
      <c r="EP33" s="54"/>
      <c r="EQ33" s="54"/>
      <c r="ER33" s="54"/>
      <c r="ES33" s="54"/>
      <c r="ET33" s="54"/>
      <c r="EU33" s="54"/>
      <c r="EV33" s="54">
        <v>1</v>
      </c>
      <c r="EW33" s="55"/>
      <c r="EX33" s="156"/>
      <c r="EY33" s="157"/>
      <c r="EZ33" s="157"/>
      <c r="FA33" s="157"/>
      <c r="FB33" s="157"/>
      <c r="FC33" s="157"/>
      <c r="FD33" s="157"/>
      <c r="FE33" s="157"/>
      <c r="FF33" s="157"/>
      <c r="FG33" s="157"/>
      <c r="FH33" s="157"/>
      <c r="FI33" s="158"/>
      <c r="FV33" s="24">
        <f>IF(FW33&lt;&gt;"",MAX($FV$3:FV32)+1,"")</f>
        <v>22</v>
      </c>
      <c r="FW33" s="24" t="str">
        <f>IF($B33&lt;&gt;"",LEFT(E33,2),"")</f>
        <v>F2</v>
      </c>
      <c r="FX33" s="24" t="str">
        <f t="shared" si="44"/>
        <v>Pianesf</v>
      </c>
      <c r="FY33" s="24" t="str">
        <f t="shared" si="44"/>
        <v>Gamma-Intensive</v>
      </c>
      <c r="FZ33" s="24" t="str">
        <f t="shared" si="44"/>
        <v>Irradiated</v>
      </c>
    </row>
    <row r="34" spans="1:182" x14ac:dyDescent="0.25">
      <c r="A34" s="38">
        <f>IF(AND(A33&lt;&gt;"",I34&lt;&gt;""),A31,"")</f>
        <v>5</v>
      </c>
      <c r="B34" s="38" t="str">
        <f t="shared" ref="B34" si="47">IF(AND($A34&lt;&gt;"",B31&lt;&gt;""),B31,"")</f>
        <v>Ukidor VII</v>
      </c>
      <c r="C34" s="64" t="s">
        <v>318</v>
      </c>
      <c r="D34" s="33" t="s">
        <v>306</v>
      </c>
      <c r="E34" s="44" t="str">
        <f>IF(AND(I34&lt;&gt;"",E31&lt;&gt;""),E31,"")</f>
        <v>F2</v>
      </c>
      <c r="F34" s="44">
        <f>IF(I34&lt;&gt;"",MAX(F31:F33)+1,"")</f>
        <v>4</v>
      </c>
      <c r="G34" s="44" t="str">
        <f>IF(AND(I34&lt;&gt;"",D32&lt;&gt;""),D32,"")</f>
        <v>Vy'keen</v>
      </c>
      <c r="H34" s="44" t="str">
        <f>IF(AND(I34&lt;&gt;"",D33&lt;&gt;""),D35,"")</f>
        <v>Strong</v>
      </c>
      <c r="I34" s="31" t="s">
        <v>905</v>
      </c>
      <c r="J34" s="33" t="s">
        <v>112</v>
      </c>
      <c r="K34" s="38" t="str">
        <f t="shared" si="43"/>
        <v>Scorched</v>
      </c>
      <c r="L34" s="149"/>
      <c r="M34" s="149"/>
      <c r="N34" s="149" t="s">
        <v>66</v>
      </c>
      <c r="O34" s="149"/>
      <c r="P34" s="31"/>
      <c r="Q34" s="53"/>
      <c r="R34" s="54"/>
      <c r="S34" s="54"/>
      <c r="T34" s="54"/>
      <c r="U34" s="54"/>
      <c r="V34" s="54"/>
      <c r="W34" s="54"/>
      <c r="X34" s="54">
        <v>1</v>
      </c>
      <c r="Y34" s="54">
        <v>1</v>
      </c>
      <c r="Z34" s="54"/>
      <c r="AA34" s="54"/>
      <c r="AB34" s="54"/>
      <c r="AC34" s="54"/>
      <c r="AD34" s="54"/>
      <c r="AE34" s="54"/>
      <c r="AF34" s="54"/>
      <c r="AG34" s="54"/>
      <c r="AH34" s="54">
        <v>1</v>
      </c>
      <c r="AI34" s="54"/>
      <c r="AJ34" s="54"/>
      <c r="AK34" s="54"/>
      <c r="AL34" s="54"/>
      <c r="AM34" s="55"/>
      <c r="AN34" s="53"/>
      <c r="AO34" s="54"/>
      <c r="AP34" s="54"/>
      <c r="AQ34" s="54"/>
      <c r="AR34" s="54">
        <v>1</v>
      </c>
      <c r="AS34" s="55"/>
      <c r="AT34" s="53"/>
      <c r="AU34" s="54"/>
      <c r="AV34" s="55">
        <v>1</v>
      </c>
      <c r="AW34" s="53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5"/>
      <c r="BI34" s="53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5"/>
      <c r="BV34" s="53"/>
      <c r="BW34" s="56"/>
      <c r="BX34" s="56"/>
      <c r="BY34" s="54"/>
      <c r="BZ34" s="54"/>
      <c r="CA34" s="54"/>
      <c r="CB34" s="54"/>
      <c r="CC34" s="54"/>
      <c r="CD34" s="54"/>
      <c r="CE34" s="54"/>
      <c r="CF34" s="54"/>
      <c r="CG34" s="54"/>
      <c r="CH34" s="54"/>
      <c r="CI34" s="54"/>
      <c r="CJ34" s="54"/>
      <c r="CK34" s="54"/>
      <c r="CL34" s="54"/>
      <c r="CM34" s="55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5"/>
      <c r="DM34" s="152" t="s">
        <v>42</v>
      </c>
      <c r="DN34" s="54"/>
      <c r="DO34" s="54"/>
      <c r="DP34" s="54"/>
      <c r="DQ34" s="54">
        <v>1</v>
      </c>
      <c r="DR34" s="54"/>
      <c r="DS34" s="54">
        <v>1</v>
      </c>
      <c r="DT34" s="54"/>
      <c r="DU34" s="55"/>
      <c r="DV34" s="90" t="s">
        <v>42</v>
      </c>
      <c r="DW34" s="59">
        <v>1</v>
      </c>
      <c r="DX34" s="59">
        <v>1</v>
      </c>
      <c r="DY34" s="59">
        <v>1</v>
      </c>
      <c r="DZ34" s="59">
        <v>1</v>
      </c>
      <c r="EA34" s="59">
        <v>1</v>
      </c>
      <c r="EB34" s="59"/>
      <c r="EC34" s="59"/>
      <c r="ED34" s="151"/>
      <c r="EE34" s="60">
        <v>1</v>
      </c>
      <c r="EF34" s="90" t="s">
        <v>42</v>
      </c>
      <c r="EG34" s="59">
        <v>1</v>
      </c>
      <c r="EH34" s="59">
        <v>1</v>
      </c>
      <c r="EI34" s="59">
        <v>1</v>
      </c>
      <c r="EJ34" s="59">
        <v>1</v>
      </c>
      <c r="EK34" s="59">
        <v>1</v>
      </c>
      <c r="EL34" s="59">
        <v>1</v>
      </c>
      <c r="EM34" s="59">
        <v>1</v>
      </c>
      <c r="EN34" s="60">
        <v>1</v>
      </c>
      <c r="EO34" s="162" t="s">
        <v>42</v>
      </c>
      <c r="EP34" s="59">
        <v>1</v>
      </c>
      <c r="EQ34" s="59">
        <v>1</v>
      </c>
      <c r="ER34" s="59">
        <v>1</v>
      </c>
      <c r="ES34" s="59">
        <v>1</v>
      </c>
      <c r="ET34" s="59">
        <v>1</v>
      </c>
      <c r="EU34" s="59">
        <v>1</v>
      </c>
      <c r="EV34" s="59">
        <v>1</v>
      </c>
      <c r="EW34" s="60">
        <v>1</v>
      </c>
      <c r="EX34" s="156"/>
      <c r="EY34" s="157"/>
      <c r="EZ34" s="157"/>
      <c r="FA34" s="157"/>
      <c r="FB34" s="157"/>
      <c r="FC34" s="157"/>
      <c r="FD34" s="157"/>
      <c r="FE34" s="157"/>
      <c r="FF34" s="157"/>
      <c r="FG34" s="157"/>
      <c r="FH34" s="157"/>
      <c r="FI34" s="158"/>
      <c r="FV34" s="24">
        <f>IF(FW34&lt;&gt;"",MAX($FV$3:FV33)+1,"")</f>
        <v>23</v>
      </c>
      <c r="FW34" s="24" t="str">
        <f>IF($B34&lt;&gt;"",LEFT(E34,2),"")</f>
        <v>F2</v>
      </c>
      <c r="FX34" s="24" t="str">
        <f t="shared" si="44"/>
        <v>Evelarea L2</v>
      </c>
      <c r="FY34" s="24" t="str">
        <f t="shared" si="44"/>
        <v>Charred</v>
      </c>
      <c r="FZ34" s="24" t="str">
        <f t="shared" si="44"/>
        <v>Scorched</v>
      </c>
    </row>
    <row r="35" spans="1:182" x14ac:dyDescent="0.25">
      <c r="A35" s="38">
        <f>IF(AND(A34&lt;&gt;"",I35&lt;&gt;""),A31,"")</f>
        <v>5</v>
      </c>
      <c r="B35" s="38" t="str">
        <f t="shared" ref="B35" si="48">IF(AND($A35&lt;&gt;"",B31&lt;&gt;""),B31,"")</f>
        <v>Ukidor VII</v>
      </c>
      <c r="C35" s="64" t="s">
        <v>742</v>
      </c>
      <c r="D35" s="42" t="str">
        <f>IF(D33&lt;&gt;"",IF(ISNA(VLOOKUP(D33,EconomyTable,2,FALSE)),"&lt;Unknown&gt;",VLOOKUP(D33,EconomyTable,2,FALSE)),"")</f>
        <v>Strong</v>
      </c>
      <c r="E35" s="44" t="str">
        <f>IF(AND(I35&lt;&gt;"",E31&lt;&gt;""),E31,"")</f>
        <v>F2</v>
      </c>
      <c r="F35" s="44">
        <f>IF(I35&lt;&gt;"",MAX(F31:F34)+1,"")</f>
        <v>5</v>
      </c>
      <c r="G35" s="44" t="str">
        <f>IF(AND(I35&lt;&gt;"",D32&lt;&gt;""),D32,"")</f>
        <v>Vy'keen</v>
      </c>
      <c r="H35" s="44" t="str">
        <f>IF(AND(I35&lt;&gt;"",D33&lt;&gt;""),D35,"")</f>
        <v>Strong</v>
      </c>
      <c r="I35" s="31" t="s">
        <v>906</v>
      </c>
      <c r="J35" s="33" t="s">
        <v>151</v>
      </c>
      <c r="K35" s="38" t="str">
        <f t="shared" si="43"/>
        <v>Exotic</v>
      </c>
      <c r="L35" s="149"/>
      <c r="M35" s="149"/>
      <c r="N35" s="149"/>
      <c r="O35" s="149" t="s">
        <v>869</v>
      </c>
      <c r="P35" s="31"/>
      <c r="Q35" s="53"/>
      <c r="R35" s="54"/>
      <c r="S35" s="54"/>
      <c r="T35" s="54"/>
      <c r="U35" s="54"/>
      <c r="V35" s="54"/>
      <c r="W35" s="54"/>
      <c r="X35" s="54"/>
      <c r="Y35" s="54">
        <v>1</v>
      </c>
      <c r="Z35" s="54"/>
      <c r="AA35" s="54"/>
      <c r="AB35" s="54">
        <v>1</v>
      </c>
      <c r="AC35" s="54"/>
      <c r="AD35" s="54"/>
      <c r="AE35" s="54"/>
      <c r="AF35" s="54"/>
      <c r="AG35" s="54"/>
      <c r="AH35" s="54"/>
      <c r="AI35" s="54"/>
      <c r="AJ35" s="54">
        <v>1</v>
      </c>
      <c r="AK35" s="54"/>
      <c r="AL35" s="54"/>
      <c r="AM35" s="55"/>
      <c r="AN35" s="53"/>
      <c r="AO35" s="54"/>
      <c r="AP35" s="54"/>
      <c r="AQ35" s="54"/>
      <c r="AR35" s="54"/>
      <c r="AS35" s="55"/>
      <c r="AT35" s="53"/>
      <c r="AU35" s="54"/>
      <c r="AV35" s="55"/>
      <c r="AW35" s="53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5"/>
      <c r="BI35" s="53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5"/>
      <c r="BV35" s="53"/>
      <c r="BW35" s="56"/>
      <c r="BX35" s="56"/>
      <c r="BY35" s="54"/>
      <c r="BZ35" s="54"/>
      <c r="CA35" s="54"/>
      <c r="CB35" s="54"/>
      <c r="CC35" s="54"/>
      <c r="CD35" s="54"/>
      <c r="CE35" s="54"/>
      <c r="CF35" s="54"/>
      <c r="CG35" s="54"/>
      <c r="CH35" s="54"/>
      <c r="CI35" s="54"/>
      <c r="CJ35" s="54"/>
      <c r="CK35" s="54"/>
      <c r="CL35" s="54"/>
      <c r="CM35" s="57"/>
      <c r="CN35" s="53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7"/>
      <c r="DF35" s="57"/>
      <c r="DG35" s="57"/>
      <c r="DH35" s="57"/>
      <c r="DI35" s="57"/>
      <c r="DJ35" s="57"/>
      <c r="DK35" s="57"/>
      <c r="DL35" s="55"/>
      <c r="DM35" s="167" t="s">
        <v>891</v>
      </c>
      <c r="DN35" s="168"/>
      <c r="DO35" s="168"/>
      <c r="DP35" s="168"/>
      <c r="DQ35" s="168"/>
      <c r="DR35" s="168"/>
      <c r="DS35" s="169"/>
      <c r="DT35" s="203">
        <f>SUM(DN31:DU34)</f>
        <v>17</v>
      </c>
      <c r="DU35" s="204"/>
      <c r="DV35" s="167" t="s">
        <v>891</v>
      </c>
      <c r="DW35" s="168"/>
      <c r="DX35" s="168"/>
      <c r="DY35" s="168"/>
      <c r="DZ35" s="168"/>
      <c r="EA35" s="168"/>
      <c r="EB35" s="168"/>
      <c r="EC35" s="169"/>
      <c r="ED35" s="205">
        <f>SUM(DW31:EE34)</f>
        <v>12</v>
      </c>
      <c r="EE35" s="206"/>
      <c r="EF35" s="167" t="s">
        <v>891</v>
      </c>
      <c r="EG35" s="168"/>
      <c r="EH35" s="168"/>
      <c r="EI35" s="168"/>
      <c r="EJ35" s="168"/>
      <c r="EK35" s="168"/>
      <c r="EL35" s="169"/>
      <c r="EM35" s="205">
        <f>SUM(EG31:EN34)</f>
        <v>18</v>
      </c>
      <c r="EN35" s="206"/>
      <c r="EO35" s="168" t="s">
        <v>891</v>
      </c>
      <c r="EP35" s="168"/>
      <c r="EQ35" s="168"/>
      <c r="ER35" s="168"/>
      <c r="ES35" s="168"/>
      <c r="ET35" s="168"/>
      <c r="EU35" s="169"/>
      <c r="EV35" s="205">
        <f>SUM(EP31:EW34)</f>
        <v>18</v>
      </c>
      <c r="EW35" s="206"/>
      <c r="EX35" s="156"/>
      <c r="EY35" s="157"/>
      <c r="EZ35" s="157"/>
      <c r="FA35" s="157"/>
      <c r="FB35" s="157"/>
      <c r="FC35" s="157"/>
      <c r="FD35" s="157"/>
      <c r="FE35" s="157"/>
      <c r="FF35" s="157"/>
      <c r="FG35" s="157"/>
      <c r="FH35" s="157"/>
      <c r="FI35" s="158"/>
      <c r="FV35" s="24">
        <f>IF(FW35&lt;&gt;"",MAX($FV$3:FV34)+1,"")</f>
        <v>24</v>
      </c>
      <c r="FW35" s="24" t="str">
        <f>IF($B35&lt;&gt;"",E35,"")</f>
        <v>F2</v>
      </c>
      <c r="FX35" s="24" t="str">
        <f t="shared" si="44"/>
        <v>Ewood</v>
      </c>
      <c r="FY35" s="24" t="str">
        <f t="shared" si="44"/>
        <v>Hexagonal</v>
      </c>
      <c r="FZ35" s="24" t="str">
        <f t="shared" si="44"/>
        <v>Exotic</v>
      </c>
    </row>
    <row r="36" spans="1:182" x14ac:dyDescent="0.25">
      <c r="A36" s="38">
        <f>IF(AND(A35&lt;&gt;"",I36&lt;&gt;""),A31,"")</f>
        <v>5</v>
      </c>
      <c r="B36" s="38" t="str">
        <f t="shared" ref="B36" si="49">IF(AND($A36&lt;&gt;"",B31&lt;&gt;""),B31,"")</f>
        <v>Ukidor VII</v>
      </c>
      <c r="C36" s="64" t="s">
        <v>741</v>
      </c>
      <c r="D36" s="43" t="str">
        <f>IF(D34&lt;&gt;"",IF(ISNA(VLOOKUP(D34,EconomyTypeTable,2,FALSE)),"&lt;Unknown&gt;",VLOOKUP(D34,EconomyTypeTable,2,FALSE)),"")</f>
        <v>Technology</v>
      </c>
      <c r="E36" s="44" t="str">
        <f>IF(AND(I36&lt;&gt;"",E31&lt;&gt;""),E31,"")</f>
        <v>F2</v>
      </c>
      <c r="F36" s="44">
        <f>IF(I36&lt;&gt;"",MAX(F31:F35)+1,"")</f>
        <v>6</v>
      </c>
      <c r="G36" s="44" t="str">
        <f>IF(AND(I36&lt;&gt;"",D32&lt;&gt;""),D32,"")</f>
        <v>Vy'keen</v>
      </c>
      <c r="H36" s="44" t="str">
        <f>IF(AND(I36&lt;&gt;"",D33&lt;&gt;""),D35,"")</f>
        <v>Strong</v>
      </c>
      <c r="I36" s="31" t="s">
        <v>907</v>
      </c>
      <c r="J36" s="33" t="s">
        <v>187</v>
      </c>
      <c r="K36" s="38" t="str">
        <f t="shared" si="43"/>
        <v>Lush</v>
      </c>
      <c r="L36" s="149"/>
      <c r="M36" s="149" t="s">
        <v>869</v>
      </c>
      <c r="N36" s="149"/>
      <c r="O36" s="149" t="s">
        <v>869</v>
      </c>
      <c r="P36" s="31"/>
      <c r="Q36" s="58"/>
      <c r="R36" s="59"/>
      <c r="S36" s="59"/>
      <c r="T36" s="59"/>
      <c r="U36" s="59"/>
      <c r="V36" s="59"/>
      <c r="W36" s="59"/>
      <c r="X36" s="59">
        <v>1</v>
      </c>
      <c r="Y36" s="59">
        <v>1</v>
      </c>
      <c r="Z36" s="59"/>
      <c r="AA36" s="59"/>
      <c r="AB36" s="59"/>
      <c r="AC36" s="59"/>
      <c r="AD36" s="59"/>
      <c r="AE36" s="59"/>
      <c r="AF36" s="59"/>
      <c r="AG36" s="59">
        <v>1</v>
      </c>
      <c r="AH36" s="59"/>
      <c r="AI36" s="59"/>
      <c r="AJ36" s="59"/>
      <c r="AK36" s="59"/>
      <c r="AL36" s="59"/>
      <c r="AM36" s="60"/>
      <c r="AN36" s="58"/>
      <c r="AO36" s="59"/>
      <c r="AP36" s="59"/>
      <c r="AQ36" s="59"/>
      <c r="AR36" s="59"/>
      <c r="AS36" s="60">
        <v>1</v>
      </c>
      <c r="AT36" s="58"/>
      <c r="AU36" s="59"/>
      <c r="AV36" s="60"/>
      <c r="AW36" s="58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60"/>
      <c r="BI36" s="58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60"/>
      <c r="BV36" s="58"/>
      <c r="BW36" s="61"/>
      <c r="BX36" s="61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60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5"/>
      <c r="DM36" s="168" t="s">
        <v>823</v>
      </c>
      <c r="DN36" s="168"/>
      <c r="DO36" s="168"/>
      <c r="DP36" s="168"/>
      <c r="DQ36" s="168"/>
      <c r="DR36" s="168"/>
      <c r="DS36" s="169"/>
      <c r="DT36" s="170" t="s">
        <v>45</v>
      </c>
      <c r="DU36" s="183"/>
      <c r="DV36" s="213"/>
      <c r="DW36" s="187"/>
      <c r="DX36" s="187"/>
      <c r="DY36" s="187"/>
      <c r="DZ36" s="187"/>
      <c r="EA36" s="187"/>
      <c r="EB36" s="187"/>
      <c r="EC36" s="187"/>
      <c r="ED36" s="187"/>
      <c r="EE36" s="187"/>
      <c r="EF36" s="187"/>
      <c r="EG36" s="187"/>
      <c r="EH36" s="187"/>
      <c r="EI36" s="187"/>
      <c r="EJ36" s="187"/>
      <c r="EK36" s="187"/>
      <c r="EL36" s="187"/>
      <c r="EM36" s="187"/>
      <c r="EN36" s="187"/>
      <c r="EO36" s="187"/>
      <c r="EP36" s="187"/>
      <c r="EQ36" s="187"/>
      <c r="ER36" s="187"/>
      <c r="ES36" s="187"/>
      <c r="ET36" s="187"/>
      <c r="EU36" s="187"/>
      <c r="EV36" s="187"/>
      <c r="EW36" s="214"/>
      <c r="EX36" s="156"/>
      <c r="EY36" s="157"/>
      <c r="EZ36" s="157"/>
      <c r="FA36" s="157"/>
      <c r="FB36" s="157"/>
      <c r="FC36" s="157"/>
      <c r="FD36" s="157"/>
      <c r="FE36" s="157"/>
      <c r="FF36" s="157"/>
      <c r="FG36" s="157"/>
      <c r="FH36" s="157"/>
      <c r="FI36" s="158"/>
      <c r="FX36" s="14" t="str">
        <f t="shared" si="44"/>
        <v>Ayotia XIX</v>
      </c>
      <c r="FY36" s="14" t="str">
        <f t="shared" si="44"/>
        <v>Paradise</v>
      </c>
    </row>
    <row r="37" spans="1:182" ht="15.75" thickBot="1" x14ac:dyDescent="0.3">
      <c r="A37" s="39">
        <f>IF(A31&lt;&gt;"",A31,"")</f>
        <v>5</v>
      </c>
      <c r="B37" s="39" t="str">
        <f>IF(AND($A37&lt;&gt;"",B31&lt;&gt;""),B31,"")</f>
        <v>Ukidor VII</v>
      </c>
      <c r="C37" s="66" t="s">
        <v>315</v>
      </c>
      <c r="D37" s="36"/>
      <c r="E37" s="178"/>
      <c r="F37" s="179"/>
      <c r="G37" s="179"/>
      <c r="H37" s="179"/>
      <c r="I37" s="179"/>
      <c r="J37" s="179"/>
      <c r="K37" s="179"/>
      <c r="L37" s="179"/>
      <c r="M37" s="179"/>
      <c r="N37" s="180"/>
      <c r="O37" s="205" t="str">
        <f>IF(COUNTA(Q37:AM37)-COUNTBLANK(Q37:AM37)&gt;0,COUNTA(Q37:AM37)-COUNTBLANK(Q37:AM37)&amp;" Deposit &amp; "&amp;COUNTA(AN37:AS37)-COUNTBLANK(AN37:AS37) &amp; " Plant Types","")</f>
        <v>9 Deposit &amp; 4 Plant Types</v>
      </c>
      <c r="P37" s="205"/>
      <c r="Q37" s="46" t="str">
        <f>IF(COUNTA(Q31:Q36)&gt;0,COUNTA(Q31:Q36),"")</f>
        <v/>
      </c>
      <c r="R37" s="47" t="str">
        <f t="shared" ref="R37:AA37" si="50">IF(COUNTA(R31:R36)&gt;0,COUNTA(R31:R36),"")</f>
        <v/>
      </c>
      <c r="S37" s="47" t="str">
        <f t="shared" si="50"/>
        <v/>
      </c>
      <c r="T37" s="47" t="str">
        <f t="shared" si="50"/>
        <v/>
      </c>
      <c r="U37" s="47">
        <f t="shared" si="50"/>
        <v>1</v>
      </c>
      <c r="V37" s="47" t="str">
        <f t="shared" si="50"/>
        <v/>
      </c>
      <c r="W37" s="47" t="str">
        <f t="shared" si="50"/>
        <v/>
      </c>
      <c r="X37" s="47">
        <f t="shared" si="50"/>
        <v>3</v>
      </c>
      <c r="Y37" s="47">
        <f t="shared" si="50"/>
        <v>6</v>
      </c>
      <c r="Z37" s="47" t="str">
        <f t="shared" si="50"/>
        <v/>
      </c>
      <c r="AA37" s="47" t="str">
        <f t="shared" si="50"/>
        <v/>
      </c>
      <c r="AB37" s="47">
        <f>IF(COUNTA(AB31:AB36)&gt;0,COUNTA(AB31:AB36),"")</f>
        <v>1</v>
      </c>
      <c r="AC37" s="47" t="str">
        <f t="shared" ref="AC37:BK37" si="51">IF(COUNTA(AC31:AC36)&gt;0,COUNTA(AC31:AC36),"")</f>
        <v/>
      </c>
      <c r="AD37" s="47" t="str">
        <f t="shared" si="51"/>
        <v/>
      </c>
      <c r="AE37" s="47" t="str">
        <f t="shared" si="51"/>
        <v/>
      </c>
      <c r="AF37" s="47" t="str">
        <f t="shared" si="51"/>
        <v/>
      </c>
      <c r="AG37" s="47">
        <f t="shared" si="51"/>
        <v>2</v>
      </c>
      <c r="AH37" s="47">
        <f t="shared" si="51"/>
        <v>1</v>
      </c>
      <c r="AI37" s="47" t="str">
        <f t="shared" si="51"/>
        <v/>
      </c>
      <c r="AJ37" s="47">
        <f t="shared" si="51"/>
        <v>1</v>
      </c>
      <c r="AK37" s="47">
        <f t="shared" si="51"/>
        <v>2</v>
      </c>
      <c r="AL37" s="47" t="str">
        <f t="shared" si="51"/>
        <v/>
      </c>
      <c r="AM37" s="48">
        <f t="shared" si="51"/>
        <v>1</v>
      </c>
      <c r="AN37" s="46" t="str">
        <f t="shared" si="51"/>
        <v/>
      </c>
      <c r="AO37" s="47" t="str">
        <f t="shared" si="51"/>
        <v/>
      </c>
      <c r="AP37" s="47">
        <f t="shared" si="51"/>
        <v>1</v>
      </c>
      <c r="AQ37" s="47">
        <f t="shared" si="51"/>
        <v>1</v>
      </c>
      <c r="AR37" s="47">
        <f t="shared" si="51"/>
        <v>1</v>
      </c>
      <c r="AS37" s="48">
        <f t="shared" si="51"/>
        <v>2</v>
      </c>
      <c r="AT37" s="46" t="str">
        <f t="shared" si="51"/>
        <v/>
      </c>
      <c r="AU37" s="47">
        <f t="shared" si="51"/>
        <v>1</v>
      </c>
      <c r="AV37" s="48">
        <f t="shared" si="51"/>
        <v>1</v>
      </c>
      <c r="AW37" s="46" t="str">
        <f t="shared" si="51"/>
        <v/>
      </c>
      <c r="AX37" s="47" t="str">
        <f t="shared" si="51"/>
        <v/>
      </c>
      <c r="AY37" s="47" t="str">
        <f t="shared" si="51"/>
        <v/>
      </c>
      <c r="AZ37" s="47" t="str">
        <f t="shared" si="51"/>
        <v/>
      </c>
      <c r="BA37" s="47" t="str">
        <f t="shared" si="51"/>
        <v/>
      </c>
      <c r="BB37" s="47" t="str">
        <f t="shared" si="51"/>
        <v/>
      </c>
      <c r="BC37" s="47" t="str">
        <f t="shared" si="51"/>
        <v/>
      </c>
      <c r="BD37" s="47" t="str">
        <f t="shared" si="51"/>
        <v/>
      </c>
      <c r="BE37" s="47" t="str">
        <f t="shared" si="51"/>
        <v/>
      </c>
      <c r="BF37" s="47" t="str">
        <f t="shared" si="51"/>
        <v/>
      </c>
      <c r="BG37" s="47" t="str">
        <f t="shared" si="51"/>
        <v/>
      </c>
      <c r="BH37" s="48" t="str">
        <f t="shared" si="51"/>
        <v/>
      </c>
      <c r="BI37" s="46" t="str">
        <f t="shared" si="51"/>
        <v/>
      </c>
      <c r="BJ37" s="47" t="str">
        <f t="shared" si="51"/>
        <v/>
      </c>
      <c r="BK37" s="47" t="str">
        <f t="shared" si="51"/>
        <v/>
      </c>
      <c r="BL37" s="47"/>
      <c r="BM37" s="47" t="str">
        <f t="shared" ref="BM37:BU37" si="52">IF(COUNTA(BM31:BM36)&gt;0,COUNTA(BM31:BM36),"")</f>
        <v/>
      </c>
      <c r="BN37" s="47" t="str">
        <f t="shared" si="52"/>
        <v/>
      </c>
      <c r="BO37" s="47" t="str">
        <f t="shared" si="52"/>
        <v/>
      </c>
      <c r="BP37" s="47" t="str">
        <f t="shared" si="52"/>
        <v/>
      </c>
      <c r="BQ37" s="47" t="str">
        <f t="shared" si="52"/>
        <v/>
      </c>
      <c r="BR37" s="47" t="str">
        <f t="shared" si="52"/>
        <v/>
      </c>
      <c r="BS37" s="47" t="str">
        <f t="shared" si="52"/>
        <v/>
      </c>
      <c r="BT37" s="47" t="str">
        <f t="shared" si="52"/>
        <v/>
      </c>
      <c r="BU37" s="48" t="str">
        <f t="shared" si="52"/>
        <v/>
      </c>
      <c r="BV37" s="46" t="str">
        <f>IF(COUNTA(BV31:BV36)&gt;0,COUNTA(BV31:BV36),"")</f>
        <v/>
      </c>
      <c r="BW37" s="47" t="str">
        <f t="shared" ref="BW37:DL37" si="53">IF(COUNTA(BW31:BW36)&gt;0,COUNTA(BW31:BW36),"")</f>
        <v/>
      </c>
      <c r="BX37" s="47" t="str">
        <f t="shared" si="53"/>
        <v/>
      </c>
      <c r="BY37" s="47" t="str">
        <f t="shared" si="53"/>
        <v/>
      </c>
      <c r="BZ37" s="47" t="str">
        <f t="shared" si="53"/>
        <v/>
      </c>
      <c r="CA37" s="47" t="str">
        <f t="shared" si="53"/>
        <v/>
      </c>
      <c r="CB37" s="47" t="str">
        <f t="shared" si="53"/>
        <v/>
      </c>
      <c r="CC37" s="47" t="str">
        <f t="shared" si="53"/>
        <v/>
      </c>
      <c r="CD37" s="47" t="str">
        <f t="shared" si="53"/>
        <v/>
      </c>
      <c r="CE37" s="47" t="str">
        <f t="shared" si="53"/>
        <v/>
      </c>
      <c r="CF37" s="47" t="str">
        <f t="shared" si="53"/>
        <v/>
      </c>
      <c r="CG37" s="47" t="str">
        <f t="shared" si="53"/>
        <v/>
      </c>
      <c r="CH37" s="47" t="str">
        <f t="shared" si="53"/>
        <v/>
      </c>
      <c r="CI37" s="47" t="str">
        <f t="shared" si="53"/>
        <v/>
      </c>
      <c r="CJ37" s="47" t="str">
        <f t="shared" si="53"/>
        <v/>
      </c>
      <c r="CK37" s="47" t="str">
        <f t="shared" si="53"/>
        <v/>
      </c>
      <c r="CL37" s="47" t="str">
        <f t="shared" si="53"/>
        <v/>
      </c>
      <c r="CM37" s="48" t="str">
        <f t="shared" si="53"/>
        <v/>
      </c>
      <c r="CN37" s="46" t="str">
        <f t="shared" si="53"/>
        <v/>
      </c>
      <c r="CO37" s="47" t="str">
        <f t="shared" si="53"/>
        <v/>
      </c>
      <c r="CP37" s="47" t="str">
        <f t="shared" si="53"/>
        <v/>
      </c>
      <c r="CQ37" s="47" t="str">
        <f t="shared" si="53"/>
        <v/>
      </c>
      <c r="CR37" s="47" t="str">
        <f t="shared" si="53"/>
        <v/>
      </c>
      <c r="CS37" s="47" t="str">
        <f t="shared" si="53"/>
        <v/>
      </c>
      <c r="CT37" s="47" t="str">
        <f t="shared" si="53"/>
        <v/>
      </c>
      <c r="CU37" s="47" t="str">
        <f t="shared" si="53"/>
        <v/>
      </c>
      <c r="CV37" s="47" t="str">
        <f t="shared" si="53"/>
        <v/>
      </c>
      <c r="CW37" s="47" t="str">
        <f t="shared" si="53"/>
        <v/>
      </c>
      <c r="CX37" s="47" t="str">
        <f t="shared" si="53"/>
        <v/>
      </c>
      <c r="CY37" s="47" t="str">
        <f t="shared" si="53"/>
        <v/>
      </c>
      <c r="CZ37" s="47" t="str">
        <f t="shared" si="53"/>
        <v/>
      </c>
      <c r="DA37" s="47" t="str">
        <f t="shared" si="53"/>
        <v/>
      </c>
      <c r="DB37" s="47" t="str">
        <f t="shared" si="53"/>
        <v/>
      </c>
      <c r="DC37" s="47" t="str">
        <f t="shared" si="53"/>
        <v/>
      </c>
      <c r="DD37" s="47" t="str">
        <f t="shared" si="53"/>
        <v/>
      </c>
      <c r="DE37" s="47" t="str">
        <f t="shared" si="53"/>
        <v/>
      </c>
      <c r="DF37" s="47" t="str">
        <f t="shared" si="53"/>
        <v/>
      </c>
      <c r="DG37" s="47" t="str">
        <f t="shared" si="53"/>
        <v/>
      </c>
      <c r="DH37" s="47" t="str">
        <f t="shared" si="53"/>
        <v/>
      </c>
      <c r="DI37" s="47" t="str">
        <f t="shared" si="53"/>
        <v/>
      </c>
      <c r="DJ37" s="47" t="str">
        <f t="shared" si="53"/>
        <v/>
      </c>
      <c r="DK37" s="47" t="str">
        <f t="shared" si="53"/>
        <v/>
      </c>
      <c r="DL37" s="48" t="str">
        <f t="shared" si="53"/>
        <v/>
      </c>
      <c r="DM37" s="168" t="s">
        <v>822</v>
      </c>
      <c r="DN37" s="168"/>
      <c r="DO37" s="168"/>
      <c r="DP37" s="168"/>
      <c r="DQ37" s="168"/>
      <c r="DR37" s="168"/>
      <c r="DS37" s="169"/>
      <c r="DT37" s="184" t="s">
        <v>42</v>
      </c>
      <c r="DU37" s="170"/>
      <c r="DV37" s="215"/>
      <c r="DW37" s="216"/>
      <c r="DX37" s="216"/>
      <c r="DY37" s="216"/>
      <c r="DZ37" s="216"/>
      <c r="EA37" s="216"/>
      <c r="EB37" s="216"/>
      <c r="EC37" s="216"/>
      <c r="ED37" s="216"/>
      <c r="EE37" s="216"/>
      <c r="EF37" s="216"/>
      <c r="EG37" s="216"/>
      <c r="EH37" s="216"/>
      <c r="EI37" s="216"/>
      <c r="EJ37" s="216"/>
      <c r="EK37" s="216"/>
      <c r="EL37" s="216"/>
      <c r="EM37" s="216"/>
      <c r="EN37" s="216"/>
      <c r="EO37" s="216"/>
      <c r="EP37" s="216"/>
      <c r="EQ37" s="216"/>
      <c r="ER37" s="216"/>
      <c r="ES37" s="216"/>
      <c r="ET37" s="216"/>
      <c r="EU37" s="216"/>
      <c r="EV37" s="216"/>
      <c r="EW37" s="217"/>
      <c r="EX37" s="147"/>
      <c r="EY37" s="146"/>
      <c r="EZ37" s="146"/>
      <c r="FA37" s="146"/>
      <c r="FB37" s="146"/>
      <c r="FC37" s="146"/>
      <c r="FD37" s="146"/>
      <c r="FE37" s="146"/>
      <c r="FF37" s="146"/>
      <c r="FG37" s="146"/>
      <c r="FH37" s="146"/>
      <c r="FI37" s="148"/>
    </row>
    <row r="38" spans="1:182" x14ac:dyDescent="0.25">
      <c r="A38" s="40">
        <f>A31+1</f>
        <v>6</v>
      </c>
      <c r="B38" s="29" t="s">
        <v>908</v>
      </c>
      <c r="C38" s="64" t="s">
        <v>531</v>
      </c>
      <c r="D38" s="41">
        <f>IF(MAX(F38:F43)&gt;0,MAX(F38:F43),"")</f>
        <v>6</v>
      </c>
      <c r="E38" s="30" t="s">
        <v>909</v>
      </c>
      <c r="F38" s="45">
        <f>IF(I38&lt;&gt;"",1,"")</f>
        <v>1</v>
      </c>
      <c r="G38" s="45" t="str">
        <f>IF(AND(I38&lt;&gt;"",D39&lt;&gt;""),D39,"")</f>
        <v>Gek</v>
      </c>
      <c r="H38" s="45" t="str">
        <f>IF(AND(I38&lt;&gt;"",D40&lt;&gt;""),D42,"")</f>
        <v>Strong</v>
      </c>
      <c r="I38" s="29" t="s">
        <v>910</v>
      </c>
      <c r="J38" s="150" t="s">
        <v>99</v>
      </c>
      <c r="K38" s="40" t="str">
        <f t="shared" ref="K38:K43" si="54">IF(J38&lt;&gt;"",IF(ISNA(VLOOKUP(J38,PlanetTypeTable,2,FALSE)),"&lt;Unknown&gt;",VLOOKUP(J38,PlanetTypeTable,2,FALSE)),"")</f>
        <v>Lush</v>
      </c>
      <c r="L38" s="34"/>
      <c r="M38" s="34"/>
      <c r="N38" s="34"/>
      <c r="O38" s="34"/>
      <c r="P38" s="29"/>
      <c r="Q38" s="49"/>
      <c r="R38" s="30"/>
      <c r="S38" s="30"/>
      <c r="T38" s="30"/>
      <c r="U38" s="30"/>
      <c r="V38" s="30"/>
      <c r="W38" s="30"/>
      <c r="X38" s="30"/>
      <c r="Y38" s="30">
        <v>1</v>
      </c>
      <c r="Z38" s="30"/>
      <c r="AA38" s="30"/>
      <c r="AB38" s="30"/>
      <c r="AC38" s="30"/>
      <c r="AD38" s="30"/>
      <c r="AE38" s="30"/>
      <c r="AF38" s="30"/>
      <c r="AG38" s="30">
        <v>1</v>
      </c>
      <c r="AH38" s="30"/>
      <c r="AI38" s="30"/>
      <c r="AJ38" s="30">
        <v>1</v>
      </c>
      <c r="AK38" s="30"/>
      <c r="AL38" s="30"/>
      <c r="AM38" s="50"/>
      <c r="AN38" s="49"/>
      <c r="AO38" s="30"/>
      <c r="AP38" s="30"/>
      <c r="AQ38" s="30"/>
      <c r="AR38" s="30"/>
      <c r="AS38" s="50" t="s">
        <v>916</v>
      </c>
      <c r="AT38" s="49"/>
      <c r="AU38" s="30"/>
      <c r="AV38" s="50"/>
      <c r="AW38" s="49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50"/>
      <c r="BI38" s="49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50"/>
      <c r="BV38" s="49"/>
      <c r="BW38" s="51"/>
      <c r="BX38" s="51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50"/>
      <c r="CN38" s="52"/>
      <c r="CO38" s="52"/>
      <c r="CP38" s="52"/>
      <c r="CQ38" s="52"/>
      <c r="CR38" s="52"/>
      <c r="CS38" s="52"/>
      <c r="CT38" s="52"/>
      <c r="CU38" s="52"/>
      <c r="CV38" s="52"/>
      <c r="CW38" s="52"/>
      <c r="CX38" s="52"/>
      <c r="CY38" s="52"/>
      <c r="CZ38" s="52"/>
      <c r="DA38" s="52"/>
      <c r="DB38" s="52"/>
      <c r="DC38" s="52"/>
      <c r="DD38" s="52"/>
      <c r="DE38" s="52"/>
      <c r="DF38" s="52"/>
      <c r="DG38" s="52"/>
      <c r="DH38" s="52"/>
      <c r="DI38" s="52"/>
      <c r="DJ38" s="52"/>
      <c r="DK38" s="52"/>
      <c r="DL38" s="50"/>
      <c r="DM38" s="160" t="s">
        <v>249</v>
      </c>
      <c r="DN38" s="30"/>
      <c r="DO38" s="30">
        <v>1</v>
      </c>
      <c r="DP38" s="30"/>
      <c r="DQ38" s="30"/>
      <c r="DR38" s="30"/>
      <c r="DS38" s="30">
        <v>1</v>
      </c>
      <c r="DT38" s="30"/>
      <c r="DU38" s="50"/>
      <c r="DV38" s="161" t="s">
        <v>249</v>
      </c>
      <c r="DW38" s="30"/>
      <c r="DX38" s="30"/>
      <c r="DY38" s="30"/>
      <c r="DZ38" s="30"/>
      <c r="EA38" s="30"/>
      <c r="EB38" s="30"/>
      <c r="EC38" s="30"/>
      <c r="ED38" s="52"/>
      <c r="EE38" s="50"/>
      <c r="EF38" s="161" t="s">
        <v>249</v>
      </c>
      <c r="EG38" s="30"/>
      <c r="EH38" s="30"/>
      <c r="EI38" s="62"/>
      <c r="EJ38" s="30">
        <v>1</v>
      </c>
      <c r="EK38" s="30"/>
      <c r="EL38" s="30"/>
      <c r="EM38" s="30"/>
      <c r="EN38" s="50"/>
      <c r="EO38" s="161" t="s">
        <v>249</v>
      </c>
      <c r="EP38" s="30">
        <v>1</v>
      </c>
      <c r="EQ38" s="30"/>
      <c r="ER38" s="30"/>
      <c r="ES38" s="30"/>
      <c r="ET38" s="30"/>
      <c r="EU38" s="30"/>
      <c r="EV38" s="30"/>
      <c r="EW38" s="50"/>
      <c r="EX38" s="153"/>
      <c r="EY38" s="154"/>
      <c r="EZ38" s="154"/>
      <c r="FA38" s="154"/>
      <c r="FB38" s="154"/>
      <c r="FC38" s="154"/>
      <c r="FD38" s="154"/>
      <c r="FE38" s="154"/>
      <c r="FF38" s="154"/>
      <c r="FG38" s="154"/>
      <c r="FH38" s="154"/>
      <c r="FI38" s="155"/>
      <c r="FR38" s="25">
        <f>IF(FS38&lt;&gt;"",MAX(FR$3:FR37)+1,"")</f>
        <v>6</v>
      </c>
      <c r="FS38" s="25" t="str">
        <f>IF(B38&lt;&gt;"",B38,"")</f>
        <v>Nedgrent</v>
      </c>
      <c r="FT38" s="25" t="str">
        <f>IF(D39&lt;&gt;"",D39,"")</f>
        <v>Gek</v>
      </c>
      <c r="FV38" s="24">
        <f>IF(FW38&lt;&gt;"",MAX($FV$3:FV37)+1,"")</f>
        <v>25</v>
      </c>
      <c r="FW38" s="24" t="str">
        <f>IF($B38&lt;&gt;"",LEFT(E38,2),"")</f>
        <v>F8</v>
      </c>
      <c r="FX38" s="24" t="str">
        <f t="shared" ref="FX38:FZ43" si="55">IF($B38&lt;&gt;"",I38,"")</f>
        <v>Sosalis Beta</v>
      </c>
      <c r="FY38" s="24" t="str">
        <f t="shared" si="55"/>
        <v>Bountiful</v>
      </c>
      <c r="FZ38" s="24" t="str">
        <f t="shared" si="55"/>
        <v>Lush</v>
      </c>
    </row>
    <row r="39" spans="1:182" x14ac:dyDescent="0.25">
      <c r="A39" s="38">
        <f>IF(AND(A38&lt;&gt;"",I39&lt;&gt;""),A38,"")</f>
        <v>6</v>
      </c>
      <c r="B39" s="37" t="str">
        <f t="shared" ref="B39" si="56">IF(AND($A39&lt;&gt;"",B38&lt;&gt;""),B38,"")</f>
        <v>Nedgrent</v>
      </c>
      <c r="C39" s="65" t="s">
        <v>72</v>
      </c>
      <c r="D39" s="32" t="s">
        <v>59</v>
      </c>
      <c r="E39" s="44" t="str">
        <f>IF(AND(I39&lt;&gt;"",E38&lt;&gt;""),E38,"")</f>
        <v>F8</v>
      </c>
      <c r="F39" s="44">
        <f>IF(I39&lt;&gt;"",MAX(F38:F38)+1,"")</f>
        <v>2</v>
      </c>
      <c r="G39" s="44" t="str">
        <f>IF(AND(I39&lt;&gt;"",D39&lt;&gt;""),D39,"")</f>
        <v>Gek</v>
      </c>
      <c r="H39" s="44" t="str">
        <f>IF(AND(I39&lt;&gt;"",D40&lt;&gt;""),D42,"")</f>
        <v>Strong</v>
      </c>
      <c r="I39" s="31" t="s">
        <v>911</v>
      </c>
      <c r="J39" s="33" t="s">
        <v>155</v>
      </c>
      <c r="K39" s="38" t="str">
        <f t="shared" si="54"/>
        <v>Irradiated</v>
      </c>
      <c r="L39" s="149"/>
      <c r="M39" s="149"/>
      <c r="N39" s="149" t="s">
        <v>67</v>
      </c>
      <c r="O39" s="149"/>
      <c r="P39" s="31"/>
      <c r="Q39" s="53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5"/>
      <c r="AN39" s="53"/>
      <c r="AO39" s="54"/>
      <c r="AP39" s="54"/>
      <c r="AQ39" s="54"/>
      <c r="AR39" s="54"/>
      <c r="AS39" s="55"/>
      <c r="AT39" s="53"/>
      <c r="AU39" s="54"/>
      <c r="AV39" s="55"/>
      <c r="AW39" s="53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5"/>
      <c r="BI39" s="53"/>
      <c r="BJ39" s="54"/>
      <c r="BK39" s="54"/>
      <c r="BL39" s="54"/>
      <c r="BM39" s="54"/>
      <c r="BN39" s="54"/>
      <c r="BO39" s="54"/>
      <c r="BP39" s="54"/>
      <c r="BQ39" s="54"/>
      <c r="BR39" s="54"/>
      <c r="BS39" s="54"/>
      <c r="BT39" s="54"/>
      <c r="BU39" s="55"/>
      <c r="BV39" s="53"/>
      <c r="BW39" s="56"/>
      <c r="BX39" s="56"/>
      <c r="BY39" s="54"/>
      <c r="BZ39" s="54"/>
      <c r="CA39" s="54"/>
      <c r="CB39" s="54"/>
      <c r="CC39" s="54"/>
      <c r="CD39" s="54"/>
      <c r="CE39" s="54"/>
      <c r="CF39" s="54"/>
      <c r="CG39" s="54"/>
      <c r="CH39" s="54"/>
      <c r="CI39" s="54"/>
      <c r="CJ39" s="54"/>
      <c r="CK39" s="54"/>
      <c r="CL39" s="54"/>
      <c r="CM39" s="55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5"/>
      <c r="DM39" s="165" t="s">
        <v>44</v>
      </c>
      <c r="DN39" s="54">
        <v>1</v>
      </c>
      <c r="DO39" s="54"/>
      <c r="DP39" s="54">
        <v>1</v>
      </c>
      <c r="DQ39" s="54"/>
      <c r="DR39" s="54"/>
      <c r="DS39" s="54">
        <v>1</v>
      </c>
      <c r="DT39" s="54">
        <v>1</v>
      </c>
      <c r="DU39" s="55">
        <v>1</v>
      </c>
      <c r="DV39" s="166" t="s">
        <v>44</v>
      </c>
      <c r="DW39" s="54"/>
      <c r="DX39" s="54"/>
      <c r="DY39" s="54"/>
      <c r="DZ39" s="54"/>
      <c r="EA39" s="54"/>
      <c r="EB39" s="54"/>
      <c r="EC39" s="54"/>
      <c r="ED39" s="57"/>
      <c r="EE39" s="55"/>
      <c r="EF39" s="166" t="s">
        <v>44</v>
      </c>
      <c r="EG39" s="54">
        <v>1</v>
      </c>
      <c r="EH39" s="54"/>
      <c r="EI39" s="54"/>
      <c r="EJ39" s="54"/>
      <c r="EK39" s="54"/>
      <c r="EL39" s="54"/>
      <c r="EM39" s="54"/>
      <c r="EN39" s="55">
        <v>1</v>
      </c>
      <c r="EO39" s="166" t="s">
        <v>44</v>
      </c>
      <c r="EP39" s="54">
        <v>1</v>
      </c>
      <c r="EQ39" s="54"/>
      <c r="ER39" s="54">
        <v>1</v>
      </c>
      <c r="ES39" s="54"/>
      <c r="ET39" s="54"/>
      <c r="EU39" s="54">
        <v>1</v>
      </c>
      <c r="EV39" s="54"/>
      <c r="EW39" s="55">
        <v>1</v>
      </c>
      <c r="EX39" s="156"/>
      <c r="EY39" s="157"/>
      <c r="EZ39" s="157"/>
      <c r="FA39" s="157"/>
      <c r="FB39" s="157"/>
      <c r="FC39" s="157"/>
      <c r="FD39" s="157"/>
      <c r="FE39" s="157"/>
      <c r="FF39" s="157"/>
      <c r="FG39" s="157"/>
      <c r="FH39" s="157"/>
      <c r="FI39" s="158"/>
      <c r="FV39" s="24">
        <f>IF(FW39&lt;&gt;"",MAX($FV$3:FV38)+1,"")</f>
        <v>26</v>
      </c>
      <c r="FW39" s="24" t="str">
        <f>IF($B39&lt;&gt;"",LEFT(E39,2),"")</f>
        <v>F8</v>
      </c>
      <c r="FX39" s="24" t="str">
        <f t="shared" si="55"/>
        <v>Aomit</v>
      </c>
      <c r="FY39" s="24" t="str">
        <f t="shared" si="55"/>
        <v>High Radio Source</v>
      </c>
      <c r="FZ39" s="24" t="str">
        <f t="shared" si="55"/>
        <v>Irradiated</v>
      </c>
    </row>
    <row r="40" spans="1:182" x14ac:dyDescent="0.25">
      <c r="A40" s="38">
        <f>IF(AND(A39&lt;&gt;"",I40&lt;&gt;""),A38,"")</f>
        <v>6</v>
      </c>
      <c r="B40" s="38" t="str">
        <f t="shared" ref="B40" si="57">IF(AND($A40&lt;&gt;"",B38&lt;&gt;""),B38,"")</f>
        <v>Nedgrent</v>
      </c>
      <c r="C40" s="64" t="s">
        <v>317</v>
      </c>
      <c r="D40" s="33" t="s">
        <v>324</v>
      </c>
      <c r="E40" s="44" t="str">
        <f>IF(AND(I40&lt;&gt;"",E38&lt;&gt;""),E38,"")</f>
        <v>F8</v>
      </c>
      <c r="F40" s="44">
        <f>IF(I40&lt;&gt;"",MAX(F38:F39)+1,"")</f>
        <v>3</v>
      </c>
      <c r="G40" s="44" t="str">
        <f>IF(AND(I40&lt;&gt;"",D39&lt;&gt;""),D39,"")</f>
        <v>Gek</v>
      </c>
      <c r="H40" s="44" t="str">
        <f>IF(AND(I40&lt;&gt;"",D40&lt;&gt;""),D42,"")</f>
        <v>Strong</v>
      </c>
      <c r="I40" s="31" t="s">
        <v>912</v>
      </c>
      <c r="J40" s="33" t="s">
        <v>140</v>
      </c>
      <c r="K40" s="38" t="str">
        <f t="shared" si="54"/>
        <v>Exotic</v>
      </c>
      <c r="L40" s="149"/>
      <c r="M40" s="149"/>
      <c r="N40" s="149" t="s">
        <v>67</v>
      </c>
      <c r="O40" s="149"/>
      <c r="P40" s="31"/>
      <c r="Q40" s="53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5"/>
      <c r="AN40" s="53"/>
      <c r="AO40" s="54"/>
      <c r="AP40" s="54"/>
      <c r="AQ40" s="54"/>
      <c r="AR40" s="54"/>
      <c r="AS40" s="55"/>
      <c r="AT40" s="53"/>
      <c r="AU40" s="54"/>
      <c r="AV40" s="55"/>
      <c r="AW40" s="53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5"/>
      <c r="BI40" s="53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5"/>
      <c r="BV40" s="53"/>
      <c r="BW40" s="56"/>
      <c r="BX40" s="56"/>
      <c r="BY40" s="54"/>
      <c r="BZ40" s="5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5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5"/>
      <c r="DM40" s="163" t="s">
        <v>45</v>
      </c>
      <c r="DN40" s="54">
        <v>1</v>
      </c>
      <c r="DO40" s="54">
        <v>1</v>
      </c>
      <c r="DP40" s="54">
        <v>1</v>
      </c>
      <c r="DQ40" s="54"/>
      <c r="DR40" s="54">
        <v>1</v>
      </c>
      <c r="DS40" s="54"/>
      <c r="DT40" s="54">
        <v>1</v>
      </c>
      <c r="DU40" s="55">
        <v>1</v>
      </c>
      <c r="DV40" s="164" t="s">
        <v>45</v>
      </c>
      <c r="DW40" s="54">
        <v>1</v>
      </c>
      <c r="DX40" s="54">
        <v>1</v>
      </c>
      <c r="DY40" s="54"/>
      <c r="DZ40" s="54"/>
      <c r="EA40" s="54">
        <v>1</v>
      </c>
      <c r="EB40" s="54">
        <v>1</v>
      </c>
      <c r="EC40" s="54">
        <v>1</v>
      </c>
      <c r="ED40" s="57">
        <v>1</v>
      </c>
      <c r="EE40" s="55"/>
      <c r="EF40" s="164" t="s">
        <v>45</v>
      </c>
      <c r="EG40" s="54"/>
      <c r="EH40" s="54"/>
      <c r="EI40" s="54">
        <v>1</v>
      </c>
      <c r="EJ40" s="54"/>
      <c r="EK40" s="54">
        <v>1</v>
      </c>
      <c r="EL40" s="54"/>
      <c r="EM40" s="54"/>
      <c r="EN40" s="55"/>
      <c r="EO40" s="164" t="s">
        <v>45</v>
      </c>
      <c r="EP40" s="54"/>
      <c r="EQ40" s="54">
        <v>1</v>
      </c>
      <c r="ER40" s="54"/>
      <c r="ES40" s="54"/>
      <c r="ET40" s="54">
        <v>1</v>
      </c>
      <c r="EU40" s="54"/>
      <c r="EV40" s="54">
        <v>1</v>
      </c>
      <c r="EW40" s="55"/>
      <c r="EX40" s="156"/>
      <c r="EY40" s="157"/>
      <c r="EZ40" s="157"/>
      <c r="FA40" s="157"/>
      <c r="FB40" s="157"/>
      <c r="FC40" s="157"/>
      <c r="FD40" s="157"/>
      <c r="FE40" s="157"/>
      <c r="FF40" s="157"/>
      <c r="FG40" s="157"/>
      <c r="FH40" s="157"/>
      <c r="FI40" s="158"/>
      <c r="FV40" s="24">
        <f>IF(FW40&lt;&gt;"",MAX($FV$3:FV39)+1,"")</f>
        <v>27</v>
      </c>
      <c r="FW40" s="24" t="str">
        <f>IF($B40&lt;&gt;"",LEFT(E40,2),"")</f>
        <v>F8</v>
      </c>
      <c r="FX40" s="24" t="str">
        <f t="shared" si="55"/>
        <v>Alhamaj</v>
      </c>
      <c r="FY40" s="24" t="str">
        <f t="shared" si="55"/>
        <v>Fractured</v>
      </c>
      <c r="FZ40" s="24" t="str">
        <f t="shared" si="55"/>
        <v>Exotic</v>
      </c>
    </row>
    <row r="41" spans="1:182" x14ac:dyDescent="0.25">
      <c r="A41" s="38">
        <f>IF(AND(A40&lt;&gt;"",I41&lt;&gt;""),A38,"")</f>
        <v>6</v>
      </c>
      <c r="B41" s="38" t="str">
        <f t="shared" ref="B41" si="58">IF(AND($A41&lt;&gt;"",B38&lt;&gt;""),B38,"")</f>
        <v>Nedgrent</v>
      </c>
      <c r="C41" s="64" t="s">
        <v>318</v>
      </c>
      <c r="D41" s="33" t="s">
        <v>291</v>
      </c>
      <c r="E41" s="44" t="str">
        <f>IF(AND(I41&lt;&gt;"",E38&lt;&gt;""),E38,"")</f>
        <v>F8</v>
      </c>
      <c r="F41" s="44">
        <f>IF(I41&lt;&gt;"",MAX(F38:F40)+1,"")</f>
        <v>4</v>
      </c>
      <c r="G41" s="44" t="str">
        <f>IF(AND(I41&lt;&gt;"",D39&lt;&gt;""),D39,"")</f>
        <v>Gek</v>
      </c>
      <c r="H41" s="44" t="str">
        <f>IF(AND(I41&lt;&gt;"",D40&lt;&gt;""),D42,"")</f>
        <v>Strong</v>
      </c>
      <c r="I41" s="31" t="s">
        <v>913</v>
      </c>
      <c r="J41" s="33" t="s">
        <v>85</v>
      </c>
      <c r="K41" s="38" t="str">
        <f t="shared" si="54"/>
        <v>Frozen</v>
      </c>
      <c r="L41" s="149"/>
      <c r="M41" s="149"/>
      <c r="N41" s="149" t="s">
        <v>66</v>
      </c>
      <c r="O41" s="149" t="s">
        <v>869</v>
      </c>
      <c r="P41" s="31"/>
      <c r="Q41" s="53"/>
      <c r="R41" s="54"/>
      <c r="S41" s="54"/>
      <c r="T41" s="54"/>
      <c r="U41" s="54"/>
      <c r="V41" s="54"/>
      <c r="W41" s="54"/>
      <c r="X41" s="54" t="s">
        <v>916</v>
      </c>
      <c r="Y41" s="54" t="s">
        <v>916</v>
      </c>
      <c r="Z41" s="54" t="s">
        <v>916</v>
      </c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5"/>
      <c r="AN41" s="53"/>
      <c r="AO41" s="54" t="s">
        <v>916</v>
      </c>
      <c r="AP41" s="54"/>
      <c r="AQ41" s="54"/>
      <c r="AR41" s="54"/>
      <c r="AS41" s="55"/>
      <c r="AT41" s="53"/>
      <c r="AU41" s="54"/>
      <c r="AV41" s="55"/>
      <c r="AW41" s="53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5"/>
      <c r="BI41" s="53"/>
      <c r="BJ41" s="54"/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5"/>
      <c r="BV41" s="53"/>
      <c r="BW41" s="56"/>
      <c r="BX41" s="56"/>
      <c r="BY41" s="54"/>
      <c r="BZ41" s="54"/>
      <c r="CA41" s="54"/>
      <c r="CB41" s="54"/>
      <c r="CC41" s="54" t="s">
        <v>916</v>
      </c>
      <c r="CD41" s="54"/>
      <c r="CE41" s="54"/>
      <c r="CF41" s="54"/>
      <c r="CG41" s="54"/>
      <c r="CH41" s="54"/>
      <c r="CI41" s="54"/>
      <c r="CJ41" s="54" t="s">
        <v>916</v>
      </c>
      <c r="CK41" s="54"/>
      <c r="CL41" s="54"/>
      <c r="CM41" s="55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5"/>
      <c r="DM41" s="152" t="s">
        <v>42</v>
      </c>
      <c r="DN41" s="54"/>
      <c r="DO41" s="54"/>
      <c r="DP41" s="54"/>
      <c r="DQ41" s="54">
        <v>1</v>
      </c>
      <c r="DR41" s="54"/>
      <c r="DS41" s="54">
        <v>1</v>
      </c>
      <c r="DT41" s="54"/>
      <c r="DU41" s="55"/>
      <c r="DV41" s="90" t="s">
        <v>42</v>
      </c>
      <c r="DW41" s="59">
        <v>1</v>
      </c>
      <c r="DX41" s="59">
        <v>1</v>
      </c>
      <c r="DY41" s="59">
        <v>1</v>
      </c>
      <c r="DZ41" s="59">
        <v>1</v>
      </c>
      <c r="EA41" s="59">
        <v>1</v>
      </c>
      <c r="EB41" s="59"/>
      <c r="EC41" s="59"/>
      <c r="ED41" s="151"/>
      <c r="EE41" s="60">
        <v>1</v>
      </c>
      <c r="EF41" s="90" t="s">
        <v>42</v>
      </c>
      <c r="EG41" s="59">
        <v>1</v>
      </c>
      <c r="EH41" s="59">
        <v>1</v>
      </c>
      <c r="EI41" s="59">
        <v>1</v>
      </c>
      <c r="EJ41" s="59">
        <v>1</v>
      </c>
      <c r="EK41" s="59">
        <v>1</v>
      </c>
      <c r="EL41" s="59">
        <v>1</v>
      </c>
      <c r="EM41" s="59">
        <v>1</v>
      </c>
      <c r="EN41" s="60">
        <v>1</v>
      </c>
      <c r="EO41" s="162" t="s">
        <v>42</v>
      </c>
      <c r="EP41" s="59">
        <v>1</v>
      </c>
      <c r="EQ41" s="59">
        <v>1</v>
      </c>
      <c r="ER41" s="59">
        <v>1</v>
      </c>
      <c r="ES41" s="59">
        <v>1</v>
      </c>
      <c r="ET41" s="59">
        <v>1</v>
      </c>
      <c r="EU41" s="59">
        <v>1</v>
      </c>
      <c r="EV41" s="59">
        <v>1</v>
      </c>
      <c r="EW41" s="60">
        <v>1</v>
      </c>
      <c r="EX41" s="156"/>
      <c r="EY41" s="157"/>
      <c r="EZ41" s="157"/>
      <c r="FA41" s="157"/>
      <c r="FB41" s="157"/>
      <c r="FC41" s="157"/>
      <c r="FD41" s="157"/>
      <c r="FE41" s="157"/>
      <c r="FF41" s="157"/>
      <c r="FG41" s="157"/>
      <c r="FH41" s="157"/>
      <c r="FI41" s="158"/>
      <c r="FV41" s="24">
        <f>IF(FW41&lt;&gt;"",MAX($FV$3:FV40)+1,"")</f>
        <v>28</v>
      </c>
      <c r="FW41" s="24" t="str">
        <f>IF($B41&lt;&gt;"",LEFT(E41,2),"")</f>
        <v>F8</v>
      </c>
      <c r="FX41" s="24" t="str">
        <f t="shared" si="55"/>
        <v>Shforc XIX</v>
      </c>
      <c r="FY41" s="24" t="str">
        <f t="shared" si="55"/>
        <v>Frozen</v>
      </c>
      <c r="FZ41" s="24" t="str">
        <f t="shared" si="55"/>
        <v>Frozen</v>
      </c>
    </row>
    <row r="42" spans="1:182" x14ac:dyDescent="0.25">
      <c r="A42" s="38">
        <f>IF(AND(A41&lt;&gt;"",I42&lt;&gt;""),A38,"")</f>
        <v>6</v>
      </c>
      <c r="B42" s="38" t="str">
        <f t="shared" ref="B42" si="59">IF(AND($A42&lt;&gt;"",B38&lt;&gt;""),B38,"")</f>
        <v>Nedgrent</v>
      </c>
      <c r="C42" s="64" t="s">
        <v>742</v>
      </c>
      <c r="D42" s="42" t="str">
        <f>IF(D40&lt;&gt;"",IF(ISNA(VLOOKUP(D40,EconomyTable,2,FALSE)),"&lt;Unknown&gt;",VLOOKUP(D40,EconomyTable,2,FALSE)),"")</f>
        <v>Strong</v>
      </c>
      <c r="E42" s="44" t="str">
        <f>IF(AND(I42&lt;&gt;"",E38&lt;&gt;""),E38,"")</f>
        <v>F8</v>
      </c>
      <c r="F42" s="44">
        <f>IF(I42&lt;&gt;"",MAX(F38:F41)+1,"")</f>
        <v>5</v>
      </c>
      <c r="G42" s="44" t="str">
        <f>IF(AND(I42&lt;&gt;"",D39&lt;&gt;""),D39,"")</f>
        <v>Gek</v>
      </c>
      <c r="H42" s="44" t="str">
        <f>IF(AND(I42&lt;&gt;"",D40&lt;&gt;""),D42,"")</f>
        <v>Strong</v>
      </c>
      <c r="I42" s="31" t="s">
        <v>914</v>
      </c>
      <c r="J42" s="33" t="s">
        <v>111</v>
      </c>
      <c r="K42" s="38" t="str">
        <f t="shared" si="54"/>
        <v>Toxic</v>
      </c>
      <c r="L42" s="149"/>
      <c r="M42" s="149"/>
      <c r="N42" s="149" t="s">
        <v>66</v>
      </c>
      <c r="O42" s="149"/>
      <c r="P42" s="31"/>
      <c r="Q42" s="53" t="s">
        <v>916</v>
      </c>
      <c r="R42" s="54"/>
      <c r="S42" s="54"/>
      <c r="T42" s="54"/>
      <c r="U42" s="54" t="s">
        <v>916</v>
      </c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 t="s">
        <v>916</v>
      </c>
      <c r="AL42" s="54"/>
      <c r="AM42" s="55"/>
      <c r="AN42" s="53"/>
      <c r="AO42" s="54"/>
      <c r="AP42" s="54" t="s">
        <v>916</v>
      </c>
      <c r="AQ42" s="54"/>
      <c r="AR42" s="54"/>
      <c r="AS42" s="55"/>
      <c r="AT42" s="53"/>
      <c r="AU42" s="54"/>
      <c r="AV42" s="55"/>
      <c r="AW42" s="53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5"/>
      <c r="BI42" s="53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5"/>
      <c r="BV42" s="53"/>
      <c r="BW42" s="56"/>
      <c r="BX42" s="56"/>
      <c r="BY42" s="54"/>
      <c r="BZ42" s="54"/>
      <c r="CA42" s="54"/>
      <c r="CB42" s="54"/>
      <c r="CC42" s="54"/>
      <c r="CD42" s="54"/>
      <c r="CE42" s="54"/>
      <c r="CF42" s="54"/>
      <c r="CG42" s="54"/>
      <c r="CH42" s="54"/>
      <c r="CI42" s="54"/>
      <c r="CJ42" s="54"/>
      <c r="CK42" s="54"/>
      <c r="CL42" s="54"/>
      <c r="CM42" s="57"/>
      <c r="CN42" s="53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5"/>
      <c r="DM42" s="167" t="s">
        <v>891</v>
      </c>
      <c r="DN42" s="168"/>
      <c r="DO42" s="168"/>
      <c r="DP42" s="168"/>
      <c r="DQ42" s="168"/>
      <c r="DR42" s="168"/>
      <c r="DS42" s="169"/>
      <c r="DT42" s="203">
        <f>SUM(DN38:DU41)</f>
        <v>15</v>
      </c>
      <c r="DU42" s="204"/>
      <c r="DV42" s="167" t="s">
        <v>891</v>
      </c>
      <c r="DW42" s="168"/>
      <c r="DX42" s="168"/>
      <c r="DY42" s="168"/>
      <c r="DZ42" s="168"/>
      <c r="EA42" s="168"/>
      <c r="EB42" s="168"/>
      <c r="EC42" s="169"/>
      <c r="ED42" s="205">
        <f>SUM(DW38:EE41)</f>
        <v>12</v>
      </c>
      <c r="EE42" s="206"/>
      <c r="EF42" s="167" t="s">
        <v>891</v>
      </c>
      <c r="EG42" s="168"/>
      <c r="EH42" s="168"/>
      <c r="EI42" s="168"/>
      <c r="EJ42" s="168"/>
      <c r="EK42" s="168"/>
      <c r="EL42" s="169"/>
      <c r="EM42" s="205">
        <f>SUM(EG38:EN41)</f>
        <v>13</v>
      </c>
      <c r="EN42" s="206"/>
      <c r="EO42" s="168" t="s">
        <v>891</v>
      </c>
      <c r="EP42" s="168"/>
      <c r="EQ42" s="168"/>
      <c r="ER42" s="168"/>
      <c r="ES42" s="168"/>
      <c r="ET42" s="168"/>
      <c r="EU42" s="169"/>
      <c r="EV42" s="205">
        <f>SUM(EP38:EW41)</f>
        <v>16</v>
      </c>
      <c r="EW42" s="206"/>
      <c r="EX42" s="156"/>
      <c r="EY42" s="157"/>
      <c r="EZ42" s="157"/>
      <c r="FA42" s="157"/>
      <c r="FB42" s="157"/>
      <c r="FC42" s="157"/>
      <c r="FD42" s="157"/>
      <c r="FE42" s="157"/>
      <c r="FF42" s="157"/>
      <c r="FG42" s="157"/>
      <c r="FH42" s="157"/>
      <c r="FI42" s="158"/>
      <c r="FV42" s="24">
        <f>IF(FW42&lt;&gt;"",MAX($FV$3:FV41)+1,"")</f>
        <v>29</v>
      </c>
      <c r="FW42" s="24" t="str">
        <f>IF($B42&lt;&gt;"",E42,"")</f>
        <v>F8</v>
      </c>
      <c r="FX42" s="24" t="str">
        <f t="shared" si="55"/>
        <v>New Romercu</v>
      </c>
      <c r="FY42" s="24" t="str">
        <f t="shared" si="55"/>
        <v>Caustic</v>
      </c>
      <c r="FZ42" s="24" t="str">
        <f t="shared" si="55"/>
        <v>Toxic</v>
      </c>
    </row>
    <row r="43" spans="1:182" x14ac:dyDescent="0.25">
      <c r="A43" s="38">
        <f>IF(AND(A42&lt;&gt;"",I43&lt;&gt;""),A38,"")</f>
        <v>6</v>
      </c>
      <c r="B43" s="38" t="str">
        <f t="shared" ref="B43" si="60">IF(AND($A43&lt;&gt;"",B38&lt;&gt;""),B38,"")</f>
        <v>Nedgrent</v>
      </c>
      <c r="C43" s="64" t="s">
        <v>741</v>
      </c>
      <c r="D43" s="43" t="str">
        <f>IF(D41&lt;&gt;"",IF(ISNA(VLOOKUP(D41,EconomyTypeTable,2,FALSE)),"&lt;Unknown&gt;",VLOOKUP(D41,EconomyTypeTable,2,FALSE)),"")</f>
        <v>Trading</v>
      </c>
      <c r="E43" s="44" t="str">
        <f>IF(AND(I43&lt;&gt;"",E38&lt;&gt;""),E38,"")</f>
        <v>F8</v>
      </c>
      <c r="F43" s="44">
        <f>IF(I43&lt;&gt;"",MAX(F38:F42)+1,"")</f>
        <v>6</v>
      </c>
      <c r="G43" s="44" t="str">
        <f>IF(AND(I43&lt;&gt;"",D39&lt;&gt;""),D39,"")</f>
        <v>Gek</v>
      </c>
      <c r="H43" s="44" t="str">
        <f>IF(AND(I43&lt;&gt;"",D40&lt;&gt;""),D42,"")</f>
        <v>Strong</v>
      </c>
      <c r="I43" s="31" t="s">
        <v>915</v>
      </c>
      <c r="J43" s="33" t="s">
        <v>111</v>
      </c>
      <c r="K43" s="38" t="str">
        <f t="shared" si="54"/>
        <v>Toxic</v>
      </c>
      <c r="L43" s="149"/>
      <c r="M43" s="149"/>
      <c r="N43" s="149"/>
      <c r="O43" s="149"/>
      <c r="P43" s="31"/>
      <c r="Q43" s="58"/>
      <c r="R43" s="59"/>
      <c r="S43" s="59"/>
      <c r="T43" s="59"/>
      <c r="U43" s="59"/>
      <c r="V43" s="59"/>
      <c r="W43" s="59"/>
      <c r="X43" s="59"/>
      <c r="Y43" s="59" t="s">
        <v>916</v>
      </c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 t="s">
        <v>916</v>
      </c>
      <c r="AL43" s="59"/>
      <c r="AM43" s="60"/>
      <c r="AN43" s="58"/>
      <c r="AO43" s="59"/>
      <c r="AP43" s="59" t="s">
        <v>916</v>
      </c>
      <c r="AQ43" s="59"/>
      <c r="AR43" s="59"/>
      <c r="AS43" s="60"/>
      <c r="AT43" s="58"/>
      <c r="AU43" s="59"/>
      <c r="AV43" s="60"/>
      <c r="AW43" s="58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60"/>
      <c r="BI43" s="58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60"/>
      <c r="BV43" s="58"/>
      <c r="BW43" s="61"/>
      <c r="BX43" s="61"/>
      <c r="BY43" s="5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60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7"/>
      <c r="DJ43" s="57"/>
      <c r="DK43" s="57"/>
      <c r="DL43" s="55"/>
      <c r="DM43" s="168" t="s">
        <v>823</v>
      </c>
      <c r="DN43" s="168"/>
      <c r="DO43" s="168"/>
      <c r="DP43" s="168"/>
      <c r="DQ43" s="168"/>
      <c r="DR43" s="168"/>
      <c r="DS43" s="169"/>
      <c r="DT43" s="170" t="s">
        <v>45</v>
      </c>
      <c r="DU43" s="183"/>
      <c r="DV43" s="213"/>
      <c r="DW43" s="187"/>
      <c r="DX43" s="187"/>
      <c r="DY43" s="187"/>
      <c r="DZ43" s="187"/>
      <c r="EA43" s="187"/>
      <c r="EB43" s="187"/>
      <c r="EC43" s="187"/>
      <c r="ED43" s="187"/>
      <c r="EE43" s="187"/>
      <c r="EF43" s="187"/>
      <c r="EG43" s="187"/>
      <c r="EH43" s="187"/>
      <c r="EI43" s="187"/>
      <c r="EJ43" s="187"/>
      <c r="EK43" s="187"/>
      <c r="EL43" s="187"/>
      <c r="EM43" s="187"/>
      <c r="EN43" s="187"/>
      <c r="EO43" s="187"/>
      <c r="EP43" s="187"/>
      <c r="EQ43" s="187"/>
      <c r="ER43" s="187"/>
      <c r="ES43" s="187"/>
      <c r="ET43" s="187"/>
      <c r="EU43" s="187"/>
      <c r="EV43" s="187"/>
      <c r="EW43" s="214"/>
      <c r="EX43" s="156"/>
      <c r="EY43" s="157"/>
      <c r="EZ43" s="157"/>
      <c r="FA43" s="157"/>
      <c r="FB43" s="157"/>
      <c r="FC43" s="157"/>
      <c r="FD43" s="157"/>
      <c r="FE43" s="157"/>
      <c r="FF43" s="157"/>
      <c r="FG43" s="157"/>
      <c r="FH43" s="157"/>
      <c r="FI43" s="158"/>
      <c r="FX43" s="14" t="str">
        <f t="shared" si="55"/>
        <v>Monossoph Sigma</v>
      </c>
      <c r="FY43" s="14" t="str">
        <f t="shared" si="55"/>
        <v>Caustic</v>
      </c>
    </row>
    <row r="44" spans="1:182" ht="15.75" thickBot="1" x14ac:dyDescent="0.3">
      <c r="A44" s="39">
        <f>IF(A38&lt;&gt;"",A38,"")</f>
        <v>6</v>
      </c>
      <c r="B44" s="39" t="str">
        <f>IF(AND($A44&lt;&gt;"",B38&lt;&gt;""),B38,"")</f>
        <v>Nedgrent</v>
      </c>
      <c r="C44" s="66" t="s">
        <v>315</v>
      </c>
      <c r="D44" s="36"/>
      <c r="E44" s="178"/>
      <c r="F44" s="179"/>
      <c r="G44" s="179"/>
      <c r="H44" s="179"/>
      <c r="I44" s="179"/>
      <c r="J44" s="179"/>
      <c r="K44" s="179"/>
      <c r="L44" s="179"/>
      <c r="M44" s="179"/>
      <c r="N44" s="180"/>
      <c r="O44" s="205" t="str">
        <f>IF(COUNTA(Q44:AM44)-COUNTBLANK(Q44:AM44)&gt;0,COUNTA(Q44:AM44)-COUNTBLANK(Q44:AM44)&amp;" Deposit &amp; "&amp;COUNTA(AN44:AS44)-COUNTBLANK(AN44:AS44) &amp; " Plant Types","")</f>
        <v>8 Deposit &amp; 3 Plant Types</v>
      </c>
      <c r="P44" s="205"/>
      <c r="Q44" s="46">
        <f>IF(COUNTA(Q38:Q43)&gt;0,COUNTA(Q38:Q43),"")</f>
        <v>1</v>
      </c>
      <c r="R44" s="47" t="str">
        <f t="shared" ref="R44:AA44" si="61">IF(COUNTA(R38:R43)&gt;0,COUNTA(R38:R43),"")</f>
        <v/>
      </c>
      <c r="S44" s="47" t="str">
        <f t="shared" si="61"/>
        <v/>
      </c>
      <c r="T44" s="47" t="str">
        <f t="shared" si="61"/>
        <v/>
      </c>
      <c r="U44" s="47">
        <f t="shared" si="61"/>
        <v>1</v>
      </c>
      <c r="V44" s="47" t="str">
        <f t="shared" si="61"/>
        <v/>
      </c>
      <c r="W44" s="47" t="str">
        <f t="shared" si="61"/>
        <v/>
      </c>
      <c r="X44" s="47">
        <f t="shared" si="61"/>
        <v>1</v>
      </c>
      <c r="Y44" s="47">
        <f t="shared" si="61"/>
        <v>3</v>
      </c>
      <c r="Z44" s="47">
        <f t="shared" si="61"/>
        <v>1</v>
      </c>
      <c r="AA44" s="47" t="str">
        <f t="shared" si="61"/>
        <v/>
      </c>
      <c r="AB44" s="47" t="str">
        <f>IF(COUNTA(AB38:AB43)&gt;0,COUNTA(AB38:AB43),"")</f>
        <v/>
      </c>
      <c r="AC44" s="47" t="str">
        <f t="shared" ref="AC44:BK44" si="62">IF(COUNTA(AC38:AC43)&gt;0,COUNTA(AC38:AC43),"")</f>
        <v/>
      </c>
      <c r="AD44" s="47" t="str">
        <f t="shared" si="62"/>
        <v/>
      </c>
      <c r="AE44" s="47" t="str">
        <f t="shared" si="62"/>
        <v/>
      </c>
      <c r="AF44" s="47" t="str">
        <f t="shared" si="62"/>
        <v/>
      </c>
      <c r="AG44" s="47">
        <f t="shared" si="62"/>
        <v>1</v>
      </c>
      <c r="AH44" s="47" t="str">
        <f t="shared" si="62"/>
        <v/>
      </c>
      <c r="AI44" s="47" t="str">
        <f t="shared" si="62"/>
        <v/>
      </c>
      <c r="AJ44" s="47">
        <f t="shared" si="62"/>
        <v>1</v>
      </c>
      <c r="AK44" s="47">
        <f t="shared" si="62"/>
        <v>2</v>
      </c>
      <c r="AL44" s="47" t="str">
        <f t="shared" si="62"/>
        <v/>
      </c>
      <c r="AM44" s="48" t="str">
        <f t="shared" si="62"/>
        <v/>
      </c>
      <c r="AN44" s="46" t="str">
        <f t="shared" si="62"/>
        <v/>
      </c>
      <c r="AO44" s="47">
        <f t="shared" si="62"/>
        <v>1</v>
      </c>
      <c r="AP44" s="47">
        <f t="shared" si="62"/>
        <v>2</v>
      </c>
      <c r="AQ44" s="47" t="str">
        <f t="shared" si="62"/>
        <v/>
      </c>
      <c r="AR44" s="47" t="str">
        <f t="shared" si="62"/>
        <v/>
      </c>
      <c r="AS44" s="48">
        <f t="shared" si="62"/>
        <v>1</v>
      </c>
      <c r="AT44" s="46" t="str">
        <f t="shared" si="62"/>
        <v/>
      </c>
      <c r="AU44" s="47" t="str">
        <f t="shared" si="62"/>
        <v/>
      </c>
      <c r="AV44" s="48" t="str">
        <f t="shared" si="62"/>
        <v/>
      </c>
      <c r="AW44" s="46" t="str">
        <f t="shared" si="62"/>
        <v/>
      </c>
      <c r="AX44" s="47" t="str">
        <f t="shared" si="62"/>
        <v/>
      </c>
      <c r="AY44" s="47" t="str">
        <f t="shared" si="62"/>
        <v/>
      </c>
      <c r="AZ44" s="47" t="str">
        <f t="shared" si="62"/>
        <v/>
      </c>
      <c r="BA44" s="47" t="str">
        <f t="shared" si="62"/>
        <v/>
      </c>
      <c r="BB44" s="47" t="str">
        <f t="shared" si="62"/>
        <v/>
      </c>
      <c r="BC44" s="47" t="str">
        <f t="shared" si="62"/>
        <v/>
      </c>
      <c r="BD44" s="47" t="str">
        <f t="shared" si="62"/>
        <v/>
      </c>
      <c r="BE44" s="47" t="str">
        <f t="shared" si="62"/>
        <v/>
      </c>
      <c r="BF44" s="47" t="str">
        <f t="shared" si="62"/>
        <v/>
      </c>
      <c r="BG44" s="47" t="str">
        <f t="shared" si="62"/>
        <v/>
      </c>
      <c r="BH44" s="48" t="str">
        <f t="shared" si="62"/>
        <v/>
      </c>
      <c r="BI44" s="46" t="str">
        <f t="shared" si="62"/>
        <v/>
      </c>
      <c r="BJ44" s="47" t="str">
        <f t="shared" si="62"/>
        <v/>
      </c>
      <c r="BK44" s="47" t="str">
        <f t="shared" si="62"/>
        <v/>
      </c>
      <c r="BL44" s="47"/>
      <c r="BM44" s="47" t="str">
        <f t="shared" ref="BM44:BU44" si="63">IF(COUNTA(BM38:BM43)&gt;0,COUNTA(BM38:BM43),"")</f>
        <v/>
      </c>
      <c r="BN44" s="47" t="str">
        <f t="shared" si="63"/>
        <v/>
      </c>
      <c r="BO44" s="47" t="str">
        <f t="shared" si="63"/>
        <v/>
      </c>
      <c r="BP44" s="47" t="str">
        <f t="shared" si="63"/>
        <v/>
      </c>
      <c r="BQ44" s="47" t="str">
        <f t="shared" si="63"/>
        <v/>
      </c>
      <c r="BR44" s="47" t="str">
        <f t="shared" si="63"/>
        <v/>
      </c>
      <c r="BS44" s="47" t="str">
        <f t="shared" si="63"/>
        <v/>
      </c>
      <c r="BT44" s="47" t="str">
        <f t="shared" si="63"/>
        <v/>
      </c>
      <c r="BU44" s="48" t="str">
        <f t="shared" si="63"/>
        <v/>
      </c>
      <c r="BV44" s="46" t="str">
        <f>IF(COUNTA(BV38:BV43)&gt;0,COUNTA(BV38:BV43),"")</f>
        <v/>
      </c>
      <c r="BW44" s="47" t="str">
        <f t="shared" ref="BW44:DL44" si="64">IF(COUNTA(BW38:BW43)&gt;0,COUNTA(BW38:BW43),"")</f>
        <v/>
      </c>
      <c r="BX44" s="47" t="str">
        <f t="shared" si="64"/>
        <v/>
      </c>
      <c r="BY44" s="47" t="str">
        <f t="shared" si="64"/>
        <v/>
      </c>
      <c r="BZ44" s="47" t="str">
        <f t="shared" si="64"/>
        <v/>
      </c>
      <c r="CA44" s="47" t="str">
        <f t="shared" si="64"/>
        <v/>
      </c>
      <c r="CB44" s="47" t="str">
        <f t="shared" si="64"/>
        <v/>
      </c>
      <c r="CC44" s="47">
        <f t="shared" si="64"/>
        <v>1</v>
      </c>
      <c r="CD44" s="47" t="str">
        <f t="shared" si="64"/>
        <v/>
      </c>
      <c r="CE44" s="47" t="str">
        <f t="shared" si="64"/>
        <v/>
      </c>
      <c r="CF44" s="47" t="str">
        <f t="shared" si="64"/>
        <v/>
      </c>
      <c r="CG44" s="47" t="str">
        <f t="shared" si="64"/>
        <v/>
      </c>
      <c r="CH44" s="47" t="str">
        <f t="shared" si="64"/>
        <v/>
      </c>
      <c r="CI44" s="47" t="str">
        <f t="shared" si="64"/>
        <v/>
      </c>
      <c r="CJ44" s="47">
        <f t="shared" si="64"/>
        <v>1</v>
      </c>
      <c r="CK44" s="47" t="str">
        <f t="shared" si="64"/>
        <v/>
      </c>
      <c r="CL44" s="47" t="str">
        <f t="shared" si="64"/>
        <v/>
      </c>
      <c r="CM44" s="48" t="str">
        <f t="shared" si="64"/>
        <v/>
      </c>
      <c r="CN44" s="46" t="str">
        <f t="shared" si="64"/>
        <v/>
      </c>
      <c r="CO44" s="47" t="str">
        <f t="shared" si="64"/>
        <v/>
      </c>
      <c r="CP44" s="47" t="str">
        <f t="shared" si="64"/>
        <v/>
      </c>
      <c r="CQ44" s="47" t="str">
        <f t="shared" si="64"/>
        <v/>
      </c>
      <c r="CR44" s="47" t="str">
        <f t="shared" si="64"/>
        <v/>
      </c>
      <c r="CS44" s="47" t="str">
        <f t="shared" si="64"/>
        <v/>
      </c>
      <c r="CT44" s="47" t="str">
        <f t="shared" si="64"/>
        <v/>
      </c>
      <c r="CU44" s="47" t="str">
        <f t="shared" si="64"/>
        <v/>
      </c>
      <c r="CV44" s="47" t="str">
        <f t="shared" si="64"/>
        <v/>
      </c>
      <c r="CW44" s="47" t="str">
        <f t="shared" si="64"/>
        <v/>
      </c>
      <c r="CX44" s="47" t="str">
        <f t="shared" si="64"/>
        <v/>
      </c>
      <c r="CY44" s="47" t="str">
        <f t="shared" si="64"/>
        <v/>
      </c>
      <c r="CZ44" s="47" t="str">
        <f t="shared" si="64"/>
        <v/>
      </c>
      <c r="DA44" s="47" t="str">
        <f t="shared" si="64"/>
        <v/>
      </c>
      <c r="DB44" s="47" t="str">
        <f t="shared" si="64"/>
        <v/>
      </c>
      <c r="DC44" s="47" t="str">
        <f t="shared" si="64"/>
        <v/>
      </c>
      <c r="DD44" s="47" t="str">
        <f t="shared" si="64"/>
        <v/>
      </c>
      <c r="DE44" s="47" t="str">
        <f t="shared" si="64"/>
        <v/>
      </c>
      <c r="DF44" s="47" t="str">
        <f t="shared" si="64"/>
        <v/>
      </c>
      <c r="DG44" s="47" t="str">
        <f t="shared" si="64"/>
        <v/>
      </c>
      <c r="DH44" s="47" t="str">
        <f t="shared" si="64"/>
        <v/>
      </c>
      <c r="DI44" s="47" t="str">
        <f t="shared" si="64"/>
        <v/>
      </c>
      <c r="DJ44" s="47" t="str">
        <f t="shared" si="64"/>
        <v/>
      </c>
      <c r="DK44" s="47" t="str">
        <f t="shared" si="64"/>
        <v/>
      </c>
      <c r="DL44" s="48" t="str">
        <f t="shared" si="64"/>
        <v/>
      </c>
      <c r="DM44" s="168" t="s">
        <v>822</v>
      </c>
      <c r="DN44" s="168"/>
      <c r="DO44" s="168"/>
      <c r="DP44" s="168"/>
      <c r="DQ44" s="168"/>
      <c r="DR44" s="168"/>
      <c r="DS44" s="169"/>
      <c r="DT44" s="184" t="s">
        <v>42</v>
      </c>
      <c r="DU44" s="170"/>
      <c r="DV44" s="215"/>
      <c r="DW44" s="216"/>
      <c r="DX44" s="216"/>
      <c r="DY44" s="216"/>
      <c r="DZ44" s="216"/>
      <c r="EA44" s="216"/>
      <c r="EB44" s="216"/>
      <c r="EC44" s="216"/>
      <c r="ED44" s="216"/>
      <c r="EE44" s="216"/>
      <c r="EF44" s="216"/>
      <c r="EG44" s="216"/>
      <c r="EH44" s="216"/>
      <c r="EI44" s="216"/>
      <c r="EJ44" s="216"/>
      <c r="EK44" s="216"/>
      <c r="EL44" s="216"/>
      <c r="EM44" s="216"/>
      <c r="EN44" s="216"/>
      <c r="EO44" s="216"/>
      <c r="EP44" s="216"/>
      <c r="EQ44" s="216"/>
      <c r="ER44" s="216"/>
      <c r="ES44" s="216"/>
      <c r="ET44" s="216"/>
      <c r="EU44" s="216"/>
      <c r="EV44" s="216"/>
      <c r="EW44" s="217"/>
      <c r="EX44" s="147"/>
      <c r="EY44" s="146"/>
      <c r="EZ44" s="146"/>
      <c r="FA44" s="146"/>
      <c r="FB44" s="146"/>
      <c r="FC44" s="146"/>
      <c r="FD44" s="146"/>
      <c r="FE44" s="146"/>
      <c r="FF44" s="146"/>
      <c r="FG44" s="146"/>
      <c r="FH44" s="146"/>
      <c r="FI44" s="148"/>
    </row>
    <row r="45" spans="1:182" x14ac:dyDescent="0.25">
      <c r="A45" s="40">
        <f>A38+1</f>
        <v>7</v>
      </c>
      <c r="B45" s="29" t="s">
        <v>921</v>
      </c>
      <c r="C45" s="64" t="s">
        <v>531</v>
      </c>
      <c r="D45" s="41">
        <f>IF(MAX(F45:F50)&gt;0,MAX(F45:F50),"")</f>
        <v>3</v>
      </c>
      <c r="E45" s="30" t="s">
        <v>922</v>
      </c>
      <c r="F45" s="45">
        <f>IF(I45&lt;&gt;"",1,"")</f>
        <v>1</v>
      </c>
      <c r="G45" s="45" t="str">
        <f>IF(AND(I45&lt;&gt;"",D46&lt;&gt;""),D46,"")</f>
        <v>Gek</v>
      </c>
      <c r="H45" s="45" t="str">
        <f>IF(AND(I45&lt;&gt;"",D47&lt;&gt;""),D49,"")</f>
        <v>Strong</v>
      </c>
      <c r="I45" s="29" t="s">
        <v>923</v>
      </c>
      <c r="J45" s="150" t="s">
        <v>226</v>
      </c>
      <c r="K45" s="40" t="str">
        <f t="shared" ref="K45:K50" si="65">IF(J45&lt;&gt;"",IF(ISNA(VLOOKUP(J45,PlanetTypeTable,2,FALSE)),"&lt;Unknown&gt;",VLOOKUP(J45,PlanetTypeTable,2,FALSE)),"")</f>
        <v>Barren</v>
      </c>
      <c r="L45" s="34"/>
      <c r="M45" s="34"/>
      <c r="N45" s="34"/>
      <c r="O45" s="34"/>
      <c r="P45" s="29"/>
      <c r="Q45" s="49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50"/>
      <c r="AN45" s="49"/>
      <c r="AO45" s="30"/>
      <c r="AP45" s="30"/>
      <c r="AQ45" s="30"/>
      <c r="AR45" s="30"/>
      <c r="AS45" s="50"/>
      <c r="AT45" s="49"/>
      <c r="AU45" s="30"/>
      <c r="AV45" s="50"/>
      <c r="AW45" s="49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50"/>
      <c r="BI45" s="49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50"/>
      <c r="BV45" s="49"/>
      <c r="BW45" s="51"/>
      <c r="BX45" s="51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50"/>
      <c r="CN45" s="52"/>
      <c r="CO45" s="52"/>
      <c r="CP45" s="52"/>
      <c r="CQ45" s="52"/>
      <c r="CR45" s="52"/>
      <c r="CS45" s="52"/>
      <c r="CT45" s="52"/>
      <c r="CU45" s="52"/>
      <c r="CV45" s="52"/>
      <c r="CW45" s="52"/>
      <c r="CX45" s="52"/>
      <c r="CY45" s="52"/>
      <c r="CZ45" s="52"/>
      <c r="DA45" s="52"/>
      <c r="DB45" s="52"/>
      <c r="DC45" s="52"/>
      <c r="DD45" s="52"/>
      <c r="DE45" s="52"/>
      <c r="DF45" s="52"/>
      <c r="DG45" s="52"/>
      <c r="DH45" s="52"/>
      <c r="DI45" s="52"/>
      <c r="DJ45" s="52"/>
      <c r="DK45" s="52"/>
      <c r="DL45" s="50"/>
      <c r="DM45" s="160" t="s">
        <v>249</v>
      </c>
      <c r="DN45" s="30">
        <v>1</v>
      </c>
      <c r="DO45" s="30">
        <v>1</v>
      </c>
      <c r="DP45" s="30"/>
      <c r="DQ45" s="30"/>
      <c r="DR45" s="30">
        <v>1</v>
      </c>
      <c r="DS45" s="30"/>
      <c r="DT45" s="30"/>
      <c r="DU45" s="50">
        <v>1</v>
      </c>
      <c r="DV45" s="161" t="s">
        <v>249</v>
      </c>
      <c r="DW45" s="30">
        <v>1</v>
      </c>
      <c r="DX45" s="30"/>
      <c r="DY45" s="30"/>
      <c r="DZ45" s="30"/>
      <c r="EA45" s="30"/>
      <c r="EB45" s="30"/>
      <c r="EC45" s="30"/>
      <c r="ED45" s="52"/>
      <c r="EE45" s="50"/>
      <c r="EF45" s="161" t="s">
        <v>249</v>
      </c>
      <c r="EG45" s="30"/>
      <c r="EH45" s="30"/>
      <c r="EI45" s="62">
        <v>1</v>
      </c>
      <c r="EJ45" s="30"/>
      <c r="EK45" s="30">
        <v>1</v>
      </c>
      <c r="EL45" s="30"/>
      <c r="EM45" s="30"/>
      <c r="EN45" s="50"/>
      <c r="EO45" s="161" t="s">
        <v>249</v>
      </c>
      <c r="EP45" s="30"/>
      <c r="EQ45" s="30"/>
      <c r="ER45" s="30"/>
      <c r="ES45" s="30">
        <v>1</v>
      </c>
      <c r="ET45" s="30"/>
      <c r="EU45" s="30"/>
      <c r="EV45" s="30"/>
      <c r="EW45" s="50"/>
      <c r="EX45" s="153"/>
      <c r="EY45" s="154"/>
      <c r="EZ45" s="154"/>
      <c r="FA45" s="154"/>
      <c r="FB45" s="154"/>
      <c r="FC45" s="154"/>
      <c r="FD45" s="154"/>
      <c r="FE45" s="154"/>
      <c r="FF45" s="154"/>
      <c r="FG45" s="154"/>
      <c r="FH45" s="154"/>
      <c r="FI45" s="155"/>
      <c r="FR45" s="25">
        <f>IF(FS45&lt;&gt;"",MAX(FR$3:FR44)+1,"")</f>
        <v>7</v>
      </c>
      <c r="FS45" s="25" t="str">
        <f>IF(B45&lt;&gt;"",B45,"")</f>
        <v>Henutlag</v>
      </c>
      <c r="FT45" s="25" t="str">
        <f>IF(D46&lt;&gt;"",D46,"")</f>
        <v>Gek</v>
      </c>
      <c r="FV45" s="24">
        <f>IF(FW45&lt;&gt;"",MAX($FV$3:FV44)+1,"")</f>
        <v>30</v>
      </c>
      <c r="FW45" s="24" t="str">
        <f>IF($B45&lt;&gt;"",LEFT(E45,2),"")</f>
        <v>F3</v>
      </c>
      <c r="FX45" s="24" t="str">
        <f t="shared" ref="FX45:FZ49" si="66">IF($B45&lt;&gt;"",I45,"")</f>
        <v>Wind-Swept</v>
      </c>
      <c r="FY45" s="24" t="str">
        <f t="shared" si="66"/>
        <v>Wind-swept</v>
      </c>
      <c r="FZ45" s="24" t="str">
        <f t="shared" si="66"/>
        <v>Barren</v>
      </c>
    </row>
    <row r="46" spans="1:182" x14ac:dyDescent="0.25">
      <c r="A46" s="38">
        <f>IF(AND(A45&lt;&gt;"",I46&lt;&gt;""),A45,"")</f>
        <v>7</v>
      </c>
      <c r="B46" s="37" t="str">
        <f t="shared" ref="B46" si="67">IF(AND($A46&lt;&gt;"",B45&lt;&gt;""),B45,"")</f>
        <v>Henutlag</v>
      </c>
      <c r="C46" s="65" t="s">
        <v>72</v>
      </c>
      <c r="D46" s="32" t="s">
        <v>59</v>
      </c>
      <c r="E46" s="44" t="str">
        <f>IF(AND(I46&lt;&gt;"",E45&lt;&gt;""),E45,"")</f>
        <v>F3p</v>
      </c>
      <c r="F46" s="44">
        <f>IF(I46&lt;&gt;"",MAX(F45:F45)+1,"")</f>
        <v>2</v>
      </c>
      <c r="G46" s="44" t="str">
        <f>IF(AND(I46&lt;&gt;"",D46&lt;&gt;""),D46,"")</f>
        <v>Gek</v>
      </c>
      <c r="H46" s="44" t="str">
        <f>IF(AND(I46&lt;&gt;"",D47&lt;&gt;""),D49,"")</f>
        <v>Strong</v>
      </c>
      <c r="I46" s="31" t="s">
        <v>924</v>
      </c>
      <c r="J46" s="33" t="s">
        <v>211</v>
      </c>
      <c r="K46" s="38" t="str">
        <f t="shared" si="65"/>
        <v>Irradiated</v>
      </c>
      <c r="L46" s="149"/>
      <c r="M46" s="149"/>
      <c r="N46" s="149"/>
      <c r="O46" s="149"/>
      <c r="P46" s="31"/>
      <c r="Q46" s="53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5"/>
      <c r="AN46" s="53"/>
      <c r="AO46" s="54"/>
      <c r="AP46" s="54"/>
      <c r="AQ46" s="54"/>
      <c r="AR46" s="54"/>
      <c r="AS46" s="55"/>
      <c r="AT46" s="53"/>
      <c r="AU46" s="54"/>
      <c r="AV46" s="55"/>
      <c r="AW46" s="53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5"/>
      <c r="BI46" s="53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5"/>
      <c r="BV46" s="53"/>
      <c r="BW46" s="56"/>
      <c r="BX46" s="56"/>
      <c r="BY46" s="54"/>
      <c r="BZ46" s="54"/>
      <c r="CA46" s="54"/>
      <c r="CB46" s="54"/>
      <c r="CC46" s="54"/>
      <c r="CD46" s="54"/>
      <c r="CE46" s="54"/>
      <c r="CF46" s="54"/>
      <c r="CG46" s="54"/>
      <c r="CH46" s="54"/>
      <c r="CI46" s="54"/>
      <c r="CJ46" s="54"/>
      <c r="CK46" s="54"/>
      <c r="CL46" s="54"/>
      <c r="CM46" s="55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5"/>
      <c r="DM46" s="165" t="s">
        <v>44</v>
      </c>
      <c r="DN46" s="54">
        <v>1</v>
      </c>
      <c r="DO46" s="54"/>
      <c r="DP46" s="54"/>
      <c r="DQ46" s="54"/>
      <c r="DR46" s="54">
        <v>1</v>
      </c>
      <c r="DS46" s="54">
        <v>1</v>
      </c>
      <c r="DT46" s="54">
        <v>1</v>
      </c>
      <c r="DU46" s="55">
        <v>1</v>
      </c>
      <c r="DV46" s="166" t="s">
        <v>44</v>
      </c>
      <c r="DW46" s="54">
        <v>1</v>
      </c>
      <c r="DX46" s="54"/>
      <c r="DY46" s="54">
        <v>1</v>
      </c>
      <c r="DZ46" s="54"/>
      <c r="EA46" s="54"/>
      <c r="EB46" s="54"/>
      <c r="EC46" s="54"/>
      <c r="ED46" s="57"/>
      <c r="EE46" s="55"/>
      <c r="EF46" s="166" t="s">
        <v>44</v>
      </c>
      <c r="EG46" s="54">
        <v>1</v>
      </c>
      <c r="EH46" s="54"/>
      <c r="EI46" s="54"/>
      <c r="EJ46" s="54"/>
      <c r="EK46" s="54"/>
      <c r="EL46" s="54">
        <v>1</v>
      </c>
      <c r="EM46" s="54"/>
      <c r="EN46" s="55">
        <v>1</v>
      </c>
      <c r="EO46" s="166" t="s">
        <v>44</v>
      </c>
      <c r="EP46" s="54"/>
      <c r="EQ46" s="54"/>
      <c r="ER46" s="54"/>
      <c r="ES46" s="54">
        <v>1</v>
      </c>
      <c r="ET46" s="54">
        <v>1</v>
      </c>
      <c r="EU46" s="54"/>
      <c r="EV46" s="54">
        <v>1</v>
      </c>
      <c r="EW46" s="55"/>
      <c r="EX46" s="156"/>
      <c r="EY46" s="157"/>
      <c r="EZ46" s="157"/>
      <c r="FA46" s="157"/>
      <c r="FB46" s="157"/>
      <c r="FC46" s="157"/>
      <c r="FD46" s="157"/>
      <c r="FE46" s="157"/>
      <c r="FF46" s="157"/>
      <c r="FG46" s="157"/>
      <c r="FH46" s="157"/>
      <c r="FI46" s="158"/>
      <c r="FV46" s="24">
        <f>IF(FW46&lt;&gt;"",MAX($FV$3:FV45)+1,"")</f>
        <v>31</v>
      </c>
      <c r="FW46" s="24" t="str">
        <f>IF($B46&lt;&gt;"",LEFT(E46,2),"")</f>
        <v>F3</v>
      </c>
      <c r="FX46" s="24" t="str">
        <f t="shared" si="66"/>
        <v>Azuz VII</v>
      </c>
      <c r="FY46" s="24" t="str">
        <f t="shared" si="66"/>
        <v>Supercritical</v>
      </c>
      <c r="FZ46" s="24" t="str">
        <f t="shared" si="66"/>
        <v>Irradiated</v>
      </c>
    </row>
    <row r="47" spans="1:182" x14ac:dyDescent="0.25">
      <c r="A47" s="38">
        <f>IF(AND(A46&lt;&gt;"",I47&lt;&gt;""),A45,"")</f>
        <v>7</v>
      </c>
      <c r="B47" s="38" t="str">
        <f t="shared" ref="B47" si="68">IF(AND($A47&lt;&gt;"",B45&lt;&gt;""),B45,"")</f>
        <v>Henutlag</v>
      </c>
      <c r="C47" s="64" t="s">
        <v>317</v>
      </c>
      <c r="D47" s="33" t="s">
        <v>136</v>
      </c>
      <c r="E47" s="44" t="str">
        <f>IF(AND(I47&lt;&gt;"",E45&lt;&gt;""),E45,"")</f>
        <v>F3p</v>
      </c>
      <c r="F47" s="44">
        <f>IF(I47&lt;&gt;"",MAX(F45:F46)+1,"")</f>
        <v>3</v>
      </c>
      <c r="G47" s="44" t="str">
        <f>IF(AND(I47&lt;&gt;"",D46&lt;&gt;""),D46,"")</f>
        <v>Gek</v>
      </c>
      <c r="H47" s="44" t="str">
        <f>IF(AND(I47&lt;&gt;"",D47&lt;&gt;""),D49,"")</f>
        <v>Strong</v>
      </c>
      <c r="I47" s="31" t="s">
        <v>925</v>
      </c>
      <c r="J47" s="33" t="s">
        <v>112</v>
      </c>
      <c r="K47" s="38" t="str">
        <f t="shared" si="65"/>
        <v>Scorched</v>
      </c>
      <c r="L47" s="149"/>
      <c r="M47" s="149"/>
      <c r="N47" s="149" t="s">
        <v>66</v>
      </c>
      <c r="O47" s="149"/>
      <c r="P47" s="31"/>
      <c r="Q47" s="53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5"/>
      <c r="AN47" s="53"/>
      <c r="AO47" s="54"/>
      <c r="AP47" s="54"/>
      <c r="AQ47" s="54"/>
      <c r="AR47" s="54"/>
      <c r="AS47" s="55"/>
      <c r="AT47" s="53"/>
      <c r="AU47" s="54"/>
      <c r="AV47" s="55"/>
      <c r="AW47" s="53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5"/>
      <c r="BI47" s="53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5"/>
      <c r="BV47" s="53"/>
      <c r="BW47" s="56"/>
      <c r="BX47" s="56"/>
      <c r="BY47" s="54"/>
      <c r="BZ47" s="54"/>
      <c r="CA47" s="54"/>
      <c r="CB47" s="54"/>
      <c r="CC47" s="54"/>
      <c r="CD47" s="54"/>
      <c r="CE47" s="54"/>
      <c r="CF47" s="54"/>
      <c r="CG47" s="54"/>
      <c r="CH47" s="54"/>
      <c r="CI47" s="54"/>
      <c r="CJ47" s="54"/>
      <c r="CK47" s="54"/>
      <c r="CL47" s="54"/>
      <c r="CM47" s="55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5"/>
      <c r="DM47" s="163" t="s">
        <v>45</v>
      </c>
      <c r="DN47" s="54">
        <v>1</v>
      </c>
      <c r="DO47" s="54">
        <v>1</v>
      </c>
      <c r="DP47" s="54">
        <v>1</v>
      </c>
      <c r="DQ47" s="54"/>
      <c r="DR47" s="54">
        <v>1</v>
      </c>
      <c r="DS47" s="54"/>
      <c r="DT47" s="54">
        <v>1</v>
      </c>
      <c r="DU47" s="55">
        <v>1</v>
      </c>
      <c r="DV47" s="164" t="s">
        <v>45</v>
      </c>
      <c r="DW47" s="54"/>
      <c r="DX47" s="54"/>
      <c r="DY47" s="54"/>
      <c r="DZ47" s="54"/>
      <c r="EA47" s="54"/>
      <c r="EB47" s="54">
        <v>1</v>
      </c>
      <c r="EC47" s="54">
        <v>1</v>
      </c>
      <c r="ED47" s="57">
        <v>1</v>
      </c>
      <c r="EE47" s="55"/>
      <c r="EF47" s="164" t="s">
        <v>45</v>
      </c>
      <c r="EG47" s="54"/>
      <c r="EH47" s="54"/>
      <c r="EI47" s="54"/>
      <c r="EJ47" s="54"/>
      <c r="EK47" s="54">
        <v>1</v>
      </c>
      <c r="EL47" s="54"/>
      <c r="EM47" s="54"/>
      <c r="EN47" s="55">
        <v>1</v>
      </c>
      <c r="EO47" s="164" t="s">
        <v>45</v>
      </c>
      <c r="EP47" s="54"/>
      <c r="EQ47" s="54"/>
      <c r="ER47" s="54"/>
      <c r="ES47" s="54"/>
      <c r="ET47" s="54"/>
      <c r="EU47" s="54">
        <v>1</v>
      </c>
      <c r="EV47" s="54"/>
      <c r="EW47" s="55"/>
      <c r="EX47" s="156"/>
      <c r="EY47" s="157"/>
      <c r="EZ47" s="157"/>
      <c r="FA47" s="157"/>
      <c r="FB47" s="157"/>
      <c r="FC47" s="157"/>
      <c r="FD47" s="157"/>
      <c r="FE47" s="157"/>
      <c r="FF47" s="157"/>
      <c r="FG47" s="157"/>
      <c r="FH47" s="157"/>
      <c r="FI47" s="158"/>
      <c r="FV47" s="24">
        <f>IF(FW47&lt;&gt;"",MAX($FV$3:FV46)+1,"")</f>
        <v>32</v>
      </c>
      <c r="FW47" s="24" t="str">
        <f>IF($B47&lt;&gt;"",LEFT(E47,2),"")</f>
        <v>F3</v>
      </c>
      <c r="FX47" s="24" t="str">
        <f t="shared" si="66"/>
        <v>Slavis</v>
      </c>
      <c r="FY47" s="24" t="str">
        <f t="shared" si="66"/>
        <v>Charred</v>
      </c>
      <c r="FZ47" s="24" t="str">
        <f t="shared" si="66"/>
        <v>Scorched</v>
      </c>
    </row>
    <row r="48" spans="1:182" x14ac:dyDescent="0.25">
      <c r="A48" s="38" t="str">
        <f>IF(AND(A47&lt;&gt;"",I48&lt;&gt;""),A45,"")</f>
        <v/>
      </c>
      <c r="B48" s="38" t="str">
        <f t="shared" ref="B48" si="69">IF(AND($A48&lt;&gt;"",B45&lt;&gt;""),B45,"")</f>
        <v/>
      </c>
      <c r="C48" s="64" t="s">
        <v>318</v>
      </c>
      <c r="D48" s="33" t="s">
        <v>293</v>
      </c>
      <c r="E48" s="44" t="str">
        <f>IF(AND(I48&lt;&gt;"",E45&lt;&gt;""),E45,"")</f>
        <v/>
      </c>
      <c r="F48" s="44" t="str">
        <f>IF(I48&lt;&gt;"",MAX(F45:F47)+1,"")</f>
        <v/>
      </c>
      <c r="G48" s="44" t="str">
        <f>IF(AND(I48&lt;&gt;"",D46&lt;&gt;""),D46,"")</f>
        <v/>
      </c>
      <c r="H48" s="44" t="str">
        <f>IF(AND(I48&lt;&gt;"",D47&lt;&gt;""),D49,"")</f>
        <v/>
      </c>
      <c r="I48" s="31"/>
      <c r="J48" s="33"/>
      <c r="K48" s="38" t="str">
        <f t="shared" si="65"/>
        <v/>
      </c>
      <c r="L48" s="149"/>
      <c r="M48" s="149"/>
      <c r="N48" s="149"/>
      <c r="O48" s="149"/>
      <c r="P48" s="31"/>
      <c r="Q48" s="53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5"/>
      <c r="AN48" s="53"/>
      <c r="AO48" s="54"/>
      <c r="AP48" s="54"/>
      <c r="AQ48" s="54"/>
      <c r="AR48" s="54"/>
      <c r="AS48" s="55"/>
      <c r="AT48" s="53"/>
      <c r="AU48" s="54"/>
      <c r="AV48" s="55"/>
      <c r="AW48" s="53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5"/>
      <c r="BI48" s="53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5"/>
      <c r="BV48" s="53"/>
      <c r="BW48" s="56"/>
      <c r="BX48" s="56"/>
      <c r="BY48" s="54"/>
      <c r="BZ48" s="54"/>
      <c r="CA48" s="54"/>
      <c r="CB48" s="54"/>
      <c r="CC48" s="54"/>
      <c r="CD48" s="54"/>
      <c r="CE48" s="54"/>
      <c r="CF48" s="54"/>
      <c r="CG48" s="54"/>
      <c r="CH48" s="54"/>
      <c r="CI48" s="54"/>
      <c r="CJ48" s="54"/>
      <c r="CK48" s="54"/>
      <c r="CL48" s="54"/>
      <c r="CM48" s="55"/>
      <c r="CN48" s="57"/>
      <c r="CO48" s="57"/>
      <c r="CP48" s="57"/>
      <c r="CQ48" s="57"/>
      <c r="CR48" s="57"/>
      <c r="CS48" s="57"/>
      <c r="CT48" s="57"/>
      <c r="CU48" s="57"/>
      <c r="CV48" s="57"/>
      <c r="CW48" s="57"/>
      <c r="CX48" s="57"/>
      <c r="CY48" s="57"/>
      <c r="CZ48" s="57"/>
      <c r="DA48" s="57"/>
      <c r="DB48" s="57"/>
      <c r="DC48" s="57"/>
      <c r="DD48" s="57"/>
      <c r="DE48" s="57"/>
      <c r="DF48" s="57"/>
      <c r="DG48" s="57"/>
      <c r="DH48" s="57"/>
      <c r="DI48" s="57"/>
      <c r="DJ48" s="57"/>
      <c r="DK48" s="57"/>
      <c r="DL48" s="55"/>
      <c r="DM48" s="152" t="s">
        <v>42</v>
      </c>
      <c r="DN48" s="54"/>
      <c r="DO48" s="54"/>
      <c r="DP48" s="54"/>
      <c r="DQ48" s="54">
        <v>1</v>
      </c>
      <c r="DR48" s="54"/>
      <c r="DS48" s="54">
        <v>1</v>
      </c>
      <c r="DT48" s="54"/>
      <c r="DU48" s="55"/>
      <c r="DV48" s="90" t="s">
        <v>42</v>
      </c>
      <c r="DW48" s="59">
        <v>1</v>
      </c>
      <c r="DX48" s="59">
        <v>1</v>
      </c>
      <c r="DY48" s="59">
        <v>1</v>
      </c>
      <c r="DZ48" s="59">
        <v>1</v>
      </c>
      <c r="EA48" s="59">
        <v>1</v>
      </c>
      <c r="EB48" s="59"/>
      <c r="EC48" s="59"/>
      <c r="ED48" s="151"/>
      <c r="EE48" s="60">
        <v>1</v>
      </c>
      <c r="EF48" s="90" t="s">
        <v>42</v>
      </c>
      <c r="EG48" s="59">
        <v>1</v>
      </c>
      <c r="EH48" s="59">
        <v>1</v>
      </c>
      <c r="EI48" s="59">
        <v>1</v>
      </c>
      <c r="EJ48" s="59">
        <v>1</v>
      </c>
      <c r="EK48" s="59">
        <v>1</v>
      </c>
      <c r="EL48" s="59">
        <v>1</v>
      </c>
      <c r="EM48" s="59">
        <v>1</v>
      </c>
      <c r="EN48" s="60">
        <v>1</v>
      </c>
      <c r="EO48" s="162" t="s">
        <v>42</v>
      </c>
      <c r="EP48" s="59">
        <v>1</v>
      </c>
      <c r="EQ48" s="59">
        <v>1</v>
      </c>
      <c r="ER48" s="59">
        <v>1</v>
      </c>
      <c r="ES48" s="59">
        <v>1</v>
      </c>
      <c r="ET48" s="59">
        <v>1</v>
      </c>
      <c r="EU48" s="59">
        <v>1</v>
      </c>
      <c r="EV48" s="59">
        <v>1</v>
      </c>
      <c r="EW48" s="60">
        <v>1</v>
      </c>
      <c r="EX48" s="156"/>
      <c r="EY48" s="157"/>
      <c r="EZ48" s="157"/>
      <c r="FA48" s="157"/>
      <c r="FB48" s="157"/>
      <c r="FC48" s="157"/>
      <c r="FD48" s="157"/>
      <c r="FE48" s="157"/>
      <c r="FF48" s="157"/>
      <c r="FG48" s="157"/>
      <c r="FH48" s="157"/>
      <c r="FI48" s="158"/>
      <c r="FV48" s="24" t="str">
        <f>IF(FW48&lt;&gt;"",MAX($FV$3:FV47)+1,"")</f>
        <v/>
      </c>
      <c r="FW48" s="24" t="str">
        <f>IF($B48&lt;&gt;"",LEFT(E48,2),"")</f>
        <v/>
      </c>
      <c r="FX48" s="24" t="str">
        <f t="shared" si="66"/>
        <v/>
      </c>
      <c r="FY48" s="24" t="str">
        <f t="shared" si="66"/>
        <v/>
      </c>
      <c r="FZ48" s="24" t="str">
        <f t="shared" si="66"/>
        <v/>
      </c>
    </row>
    <row r="49" spans="1:182" x14ac:dyDescent="0.25">
      <c r="A49" s="38" t="str">
        <f>IF(AND(A48&lt;&gt;"",I49&lt;&gt;""),A45,"")</f>
        <v/>
      </c>
      <c r="B49" s="38" t="str">
        <f t="shared" ref="B49" si="70">IF(AND($A49&lt;&gt;"",B45&lt;&gt;""),B45,"")</f>
        <v/>
      </c>
      <c r="C49" s="64" t="s">
        <v>742</v>
      </c>
      <c r="D49" s="42" t="str">
        <f>IF(D47&lt;&gt;"",IF(ISNA(VLOOKUP(D47,EconomyTable,2,FALSE)),"&lt;Unknown&gt;",VLOOKUP(D47,EconomyTable,2,FALSE)),"")</f>
        <v>Strong</v>
      </c>
      <c r="E49" s="44" t="str">
        <f>IF(AND(I49&lt;&gt;"",E45&lt;&gt;""),E45,"")</f>
        <v/>
      </c>
      <c r="F49" s="44" t="str">
        <f>IF(I49&lt;&gt;"",MAX(F45:F48)+1,"")</f>
        <v/>
      </c>
      <c r="G49" s="44" t="str">
        <f>IF(AND(I49&lt;&gt;"",D46&lt;&gt;""),D46,"")</f>
        <v/>
      </c>
      <c r="H49" s="44" t="str">
        <f>IF(AND(I49&lt;&gt;"",D47&lt;&gt;""),D49,"")</f>
        <v/>
      </c>
      <c r="I49" s="31"/>
      <c r="J49" s="33"/>
      <c r="K49" s="38" t="str">
        <f t="shared" si="65"/>
        <v/>
      </c>
      <c r="L49" s="149"/>
      <c r="M49" s="149"/>
      <c r="N49" s="149"/>
      <c r="O49" s="149"/>
      <c r="P49" s="31"/>
      <c r="Q49" s="53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5"/>
      <c r="AN49" s="53"/>
      <c r="AO49" s="54"/>
      <c r="AP49" s="54"/>
      <c r="AQ49" s="54"/>
      <c r="AR49" s="54"/>
      <c r="AS49" s="55"/>
      <c r="AT49" s="53"/>
      <c r="AU49" s="54"/>
      <c r="AV49" s="55"/>
      <c r="AW49" s="53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5"/>
      <c r="BI49" s="53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5"/>
      <c r="BV49" s="53"/>
      <c r="BW49" s="56"/>
      <c r="BX49" s="56"/>
      <c r="BY49" s="54"/>
      <c r="BZ49" s="54"/>
      <c r="CA49" s="54"/>
      <c r="CB49" s="54"/>
      <c r="CC49" s="54"/>
      <c r="CD49" s="54"/>
      <c r="CE49" s="54"/>
      <c r="CF49" s="54"/>
      <c r="CG49" s="54"/>
      <c r="CH49" s="54"/>
      <c r="CI49" s="54"/>
      <c r="CJ49" s="54"/>
      <c r="CK49" s="54"/>
      <c r="CL49" s="54"/>
      <c r="CM49" s="57"/>
      <c r="CN49" s="53"/>
      <c r="CO49" s="57"/>
      <c r="CP49" s="57"/>
      <c r="CQ49" s="57"/>
      <c r="CR49" s="57"/>
      <c r="CS49" s="57"/>
      <c r="CT49" s="57"/>
      <c r="CU49" s="57"/>
      <c r="CV49" s="57"/>
      <c r="CW49" s="57"/>
      <c r="CX49" s="57"/>
      <c r="CY49" s="57"/>
      <c r="CZ49" s="57"/>
      <c r="DA49" s="57"/>
      <c r="DB49" s="57"/>
      <c r="DC49" s="57"/>
      <c r="DD49" s="57"/>
      <c r="DE49" s="57"/>
      <c r="DF49" s="57"/>
      <c r="DG49" s="57"/>
      <c r="DH49" s="57"/>
      <c r="DI49" s="57"/>
      <c r="DJ49" s="57"/>
      <c r="DK49" s="57"/>
      <c r="DL49" s="55"/>
      <c r="DM49" s="167" t="s">
        <v>891</v>
      </c>
      <c r="DN49" s="168"/>
      <c r="DO49" s="168"/>
      <c r="DP49" s="168"/>
      <c r="DQ49" s="168"/>
      <c r="DR49" s="168"/>
      <c r="DS49" s="169"/>
      <c r="DT49" s="203">
        <f>SUM(DN45:DU48)</f>
        <v>17</v>
      </c>
      <c r="DU49" s="204"/>
      <c r="DV49" s="167" t="s">
        <v>891</v>
      </c>
      <c r="DW49" s="168"/>
      <c r="DX49" s="168"/>
      <c r="DY49" s="168"/>
      <c r="DZ49" s="168"/>
      <c r="EA49" s="168"/>
      <c r="EB49" s="168"/>
      <c r="EC49" s="169"/>
      <c r="ED49" s="205">
        <f>SUM(DW45:EE48)</f>
        <v>12</v>
      </c>
      <c r="EE49" s="206"/>
      <c r="EF49" s="167" t="s">
        <v>891</v>
      </c>
      <c r="EG49" s="168"/>
      <c r="EH49" s="168"/>
      <c r="EI49" s="168"/>
      <c r="EJ49" s="168"/>
      <c r="EK49" s="168"/>
      <c r="EL49" s="169"/>
      <c r="EM49" s="205">
        <f>SUM(EG45:EN48)</f>
        <v>15</v>
      </c>
      <c r="EN49" s="206"/>
      <c r="EO49" s="168" t="s">
        <v>891</v>
      </c>
      <c r="EP49" s="168"/>
      <c r="EQ49" s="168"/>
      <c r="ER49" s="168"/>
      <c r="ES49" s="168"/>
      <c r="ET49" s="168"/>
      <c r="EU49" s="169"/>
      <c r="EV49" s="205">
        <f>SUM(EP45:EW48)</f>
        <v>13</v>
      </c>
      <c r="EW49" s="206"/>
      <c r="EX49" s="156"/>
      <c r="EY49" s="157"/>
      <c r="EZ49" s="157"/>
      <c r="FA49" s="157"/>
      <c r="FB49" s="157"/>
      <c r="FC49" s="157"/>
      <c r="FD49" s="157"/>
      <c r="FE49" s="157"/>
      <c r="FF49" s="157"/>
      <c r="FG49" s="157"/>
      <c r="FH49" s="157"/>
      <c r="FI49" s="158"/>
      <c r="FV49" s="24" t="str">
        <f>IF(FW49&lt;&gt;"",MAX($FV$3:FV48)+1,"")</f>
        <v/>
      </c>
      <c r="FW49" s="24" t="str">
        <f>IF($B49&lt;&gt;"",E49,"")</f>
        <v/>
      </c>
      <c r="FX49" s="24" t="str">
        <f t="shared" si="66"/>
        <v/>
      </c>
      <c r="FY49" s="24" t="str">
        <f t="shared" si="66"/>
        <v/>
      </c>
      <c r="FZ49" s="24" t="str">
        <f t="shared" si="66"/>
        <v/>
      </c>
    </row>
    <row r="50" spans="1:182" x14ac:dyDescent="0.25">
      <c r="A50" s="38" t="str">
        <f>IF(AND(A49&lt;&gt;"",I50&lt;&gt;""),A45,"")</f>
        <v/>
      </c>
      <c r="B50" s="38" t="str">
        <f t="shared" ref="B50" si="71">IF(AND($A50&lt;&gt;"",B45&lt;&gt;""),B45,"")</f>
        <v/>
      </c>
      <c r="C50" s="64" t="s">
        <v>741</v>
      </c>
      <c r="D50" s="43" t="str">
        <f>IF(D48&lt;&gt;"",IF(ISNA(VLOOKUP(D48,EconomyTypeTable,2,FALSE)),"&lt;Unknown&gt;",VLOOKUP(D48,EconomyTypeTable,2,FALSE)),"")</f>
        <v>Trading</v>
      </c>
      <c r="E50" s="44" t="str">
        <f>IF(AND(I50&lt;&gt;"",E45&lt;&gt;""),E45,"")</f>
        <v/>
      </c>
      <c r="F50" s="44" t="str">
        <f>IF(I50&lt;&gt;"",MAX(F45:F49)+1,"")</f>
        <v/>
      </c>
      <c r="G50" s="44" t="str">
        <f>IF(AND(I50&lt;&gt;"",D46&lt;&gt;""),D46,"")</f>
        <v/>
      </c>
      <c r="H50" s="44" t="str">
        <f>IF(AND(I50&lt;&gt;"",D47&lt;&gt;""),D49,"")</f>
        <v/>
      </c>
      <c r="I50" s="31"/>
      <c r="J50" s="33"/>
      <c r="K50" s="38" t="str">
        <f t="shared" si="65"/>
        <v/>
      </c>
      <c r="L50" s="149"/>
      <c r="M50" s="149"/>
      <c r="N50" s="149"/>
      <c r="O50" s="149"/>
      <c r="P50" s="31"/>
      <c r="Q50" s="58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60"/>
      <c r="AN50" s="58"/>
      <c r="AO50" s="59"/>
      <c r="AP50" s="59"/>
      <c r="AQ50" s="59"/>
      <c r="AR50" s="59"/>
      <c r="AS50" s="60"/>
      <c r="AT50" s="58"/>
      <c r="AU50" s="59"/>
      <c r="AV50" s="60"/>
      <c r="AW50" s="58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60"/>
      <c r="BI50" s="58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60"/>
      <c r="BV50" s="58"/>
      <c r="BW50" s="61"/>
      <c r="BX50" s="61"/>
      <c r="BY50" s="59"/>
      <c r="BZ50" s="59"/>
      <c r="CA50" s="59"/>
      <c r="CB50" s="59"/>
      <c r="CC50" s="59"/>
      <c r="CD50" s="59"/>
      <c r="CE50" s="59"/>
      <c r="CF50" s="59"/>
      <c r="CG50" s="59"/>
      <c r="CH50" s="59"/>
      <c r="CI50" s="59"/>
      <c r="CJ50" s="59"/>
      <c r="CK50" s="59"/>
      <c r="CL50" s="59"/>
      <c r="CM50" s="60"/>
      <c r="CN50" s="57"/>
      <c r="CO50" s="57"/>
      <c r="CP50" s="57"/>
      <c r="CQ50" s="57"/>
      <c r="CR50" s="57"/>
      <c r="CS50" s="57"/>
      <c r="CT50" s="57"/>
      <c r="CU50" s="57"/>
      <c r="CV50" s="57"/>
      <c r="CW50" s="57"/>
      <c r="CX50" s="57"/>
      <c r="CY50" s="57"/>
      <c r="CZ50" s="57"/>
      <c r="DA50" s="57"/>
      <c r="DB50" s="57"/>
      <c r="DC50" s="57"/>
      <c r="DD50" s="57"/>
      <c r="DE50" s="57"/>
      <c r="DF50" s="57"/>
      <c r="DG50" s="57"/>
      <c r="DH50" s="57"/>
      <c r="DI50" s="57"/>
      <c r="DJ50" s="57"/>
      <c r="DK50" s="57"/>
      <c r="DL50" s="55"/>
      <c r="DM50" s="168" t="s">
        <v>823</v>
      </c>
      <c r="DN50" s="168"/>
      <c r="DO50" s="168"/>
      <c r="DP50" s="168"/>
      <c r="DQ50" s="168"/>
      <c r="DR50" s="168"/>
      <c r="DS50" s="169"/>
      <c r="DT50" s="170" t="s">
        <v>44</v>
      </c>
      <c r="DU50" s="183"/>
      <c r="DV50" s="213"/>
      <c r="DW50" s="187"/>
      <c r="DX50" s="187"/>
      <c r="DY50" s="187"/>
      <c r="DZ50" s="187"/>
      <c r="EA50" s="187"/>
      <c r="EB50" s="187"/>
      <c r="EC50" s="187"/>
      <c r="ED50" s="187"/>
      <c r="EE50" s="187"/>
      <c r="EF50" s="187"/>
      <c r="EG50" s="187"/>
      <c r="EH50" s="187"/>
      <c r="EI50" s="187"/>
      <c r="EJ50" s="187"/>
      <c r="EK50" s="187"/>
      <c r="EL50" s="187"/>
      <c r="EM50" s="187"/>
      <c r="EN50" s="187"/>
      <c r="EO50" s="187"/>
      <c r="EP50" s="187"/>
      <c r="EQ50" s="187"/>
      <c r="ER50" s="187"/>
      <c r="ES50" s="187"/>
      <c r="ET50" s="187"/>
      <c r="EU50" s="187"/>
      <c r="EV50" s="187"/>
      <c r="EW50" s="214"/>
      <c r="EX50" s="156"/>
      <c r="EY50" s="157"/>
      <c r="EZ50" s="157"/>
      <c r="FA50" s="157"/>
      <c r="FB50" s="157"/>
      <c r="FC50" s="157"/>
      <c r="FD50" s="157"/>
      <c r="FE50" s="157"/>
      <c r="FF50" s="157"/>
      <c r="FG50" s="157"/>
      <c r="FH50" s="157"/>
      <c r="FI50" s="158"/>
    </row>
    <row r="51" spans="1:182" ht="15.75" thickBot="1" x14ac:dyDescent="0.3">
      <c r="A51" s="39">
        <f>IF(A45&lt;&gt;"",A45,"")</f>
        <v>7</v>
      </c>
      <c r="B51" s="39" t="str">
        <f>IF(AND($A51&lt;&gt;"",B45&lt;&gt;""),B45,"")</f>
        <v>Henutlag</v>
      </c>
      <c r="C51" s="66" t="s">
        <v>315</v>
      </c>
      <c r="D51" s="36"/>
      <c r="E51" s="178"/>
      <c r="F51" s="179"/>
      <c r="G51" s="179"/>
      <c r="H51" s="179"/>
      <c r="I51" s="179"/>
      <c r="J51" s="179"/>
      <c r="K51" s="179"/>
      <c r="L51" s="179"/>
      <c r="M51" s="179"/>
      <c r="N51" s="180"/>
      <c r="O51" s="205" t="str">
        <f>IF(COUNTA(Q51:AM51)-COUNTBLANK(Q51:AM51)&gt;0,COUNTA(Q51:AM51)-COUNTBLANK(Q51:AM51)&amp;" Deposit &amp; "&amp;COUNTA(AN51:AS51)-COUNTBLANK(AN51:AS51) &amp; " Plant Types","")</f>
        <v/>
      </c>
      <c r="P51" s="205"/>
      <c r="Q51" s="46" t="str">
        <f>IF(COUNTA(Q45:Q50)&gt;0,COUNTA(Q45:Q50),"")</f>
        <v/>
      </c>
      <c r="R51" s="47" t="str">
        <f t="shared" ref="R51:AA51" si="72">IF(COUNTA(R45:R50)&gt;0,COUNTA(R45:R50),"")</f>
        <v/>
      </c>
      <c r="S51" s="47" t="str">
        <f t="shared" si="72"/>
        <v/>
      </c>
      <c r="T51" s="47" t="str">
        <f t="shared" si="72"/>
        <v/>
      </c>
      <c r="U51" s="47" t="str">
        <f t="shared" si="72"/>
        <v/>
      </c>
      <c r="V51" s="47" t="str">
        <f t="shared" si="72"/>
        <v/>
      </c>
      <c r="W51" s="47" t="str">
        <f t="shared" si="72"/>
        <v/>
      </c>
      <c r="X51" s="47" t="str">
        <f t="shared" si="72"/>
        <v/>
      </c>
      <c r="Y51" s="47" t="str">
        <f t="shared" si="72"/>
        <v/>
      </c>
      <c r="Z51" s="47" t="str">
        <f t="shared" si="72"/>
        <v/>
      </c>
      <c r="AA51" s="47" t="str">
        <f t="shared" si="72"/>
        <v/>
      </c>
      <c r="AB51" s="47" t="str">
        <f>IF(COUNTA(AB45:AB50)&gt;0,COUNTA(AB45:AB50),"")</f>
        <v/>
      </c>
      <c r="AC51" s="47" t="str">
        <f t="shared" ref="AC51:BK51" si="73">IF(COUNTA(AC45:AC50)&gt;0,COUNTA(AC45:AC50),"")</f>
        <v/>
      </c>
      <c r="AD51" s="47" t="str">
        <f t="shared" si="73"/>
        <v/>
      </c>
      <c r="AE51" s="47" t="str">
        <f t="shared" si="73"/>
        <v/>
      </c>
      <c r="AF51" s="47" t="str">
        <f t="shared" si="73"/>
        <v/>
      </c>
      <c r="AG51" s="47" t="str">
        <f t="shared" si="73"/>
        <v/>
      </c>
      <c r="AH51" s="47" t="str">
        <f t="shared" si="73"/>
        <v/>
      </c>
      <c r="AI51" s="47" t="str">
        <f t="shared" si="73"/>
        <v/>
      </c>
      <c r="AJ51" s="47" t="str">
        <f t="shared" si="73"/>
        <v/>
      </c>
      <c r="AK51" s="47" t="str">
        <f t="shared" si="73"/>
        <v/>
      </c>
      <c r="AL51" s="47" t="str">
        <f t="shared" si="73"/>
        <v/>
      </c>
      <c r="AM51" s="48" t="str">
        <f t="shared" si="73"/>
        <v/>
      </c>
      <c r="AN51" s="46" t="str">
        <f t="shared" si="73"/>
        <v/>
      </c>
      <c r="AO51" s="47" t="str">
        <f t="shared" si="73"/>
        <v/>
      </c>
      <c r="AP51" s="47" t="str">
        <f t="shared" si="73"/>
        <v/>
      </c>
      <c r="AQ51" s="47" t="str">
        <f t="shared" si="73"/>
        <v/>
      </c>
      <c r="AR51" s="47" t="str">
        <f t="shared" si="73"/>
        <v/>
      </c>
      <c r="AS51" s="48" t="str">
        <f t="shared" si="73"/>
        <v/>
      </c>
      <c r="AT51" s="46" t="str">
        <f t="shared" si="73"/>
        <v/>
      </c>
      <c r="AU51" s="47" t="str">
        <f t="shared" si="73"/>
        <v/>
      </c>
      <c r="AV51" s="48" t="str">
        <f t="shared" si="73"/>
        <v/>
      </c>
      <c r="AW51" s="46" t="str">
        <f t="shared" si="73"/>
        <v/>
      </c>
      <c r="AX51" s="47" t="str">
        <f t="shared" si="73"/>
        <v/>
      </c>
      <c r="AY51" s="47" t="str">
        <f t="shared" si="73"/>
        <v/>
      </c>
      <c r="AZ51" s="47" t="str">
        <f t="shared" si="73"/>
        <v/>
      </c>
      <c r="BA51" s="47" t="str">
        <f t="shared" si="73"/>
        <v/>
      </c>
      <c r="BB51" s="47" t="str">
        <f t="shared" si="73"/>
        <v/>
      </c>
      <c r="BC51" s="47" t="str">
        <f t="shared" si="73"/>
        <v/>
      </c>
      <c r="BD51" s="47" t="str">
        <f t="shared" si="73"/>
        <v/>
      </c>
      <c r="BE51" s="47" t="str">
        <f t="shared" si="73"/>
        <v/>
      </c>
      <c r="BF51" s="47" t="str">
        <f t="shared" si="73"/>
        <v/>
      </c>
      <c r="BG51" s="47" t="str">
        <f t="shared" si="73"/>
        <v/>
      </c>
      <c r="BH51" s="48" t="str">
        <f t="shared" si="73"/>
        <v/>
      </c>
      <c r="BI51" s="46" t="str">
        <f t="shared" si="73"/>
        <v/>
      </c>
      <c r="BJ51" s="47" t="str">
        <f t="shared" si="73"/>
        <v/>
      </c>
      <c r="BK51" s="47" t="str">
        <f t="shared" si="73"/>
        <v/>
      </c>
      <c r="BL51" s="47"/>
      <c r="BM51" s="47" t="str">
        <f t="shared" ref="BM51:BU51" si="74">IF(COUNTA(BM45:BM50)&gt;0,COUNTA(BM45:BM50),"")</f>
        <v/>
      </c>
      <c r="BN51" s="47" t="str">
        <f t="shared" si="74"/>
        <v/>
      </c>
      <c r="BO51" s="47" t="str">
        <f t="shared" si="74"/>
        <v/>
      </c>
      <c r="BP51" s="47" t="str">
        <f t="shared" si="74"/>
        <v/>
      </c>
      <c r="BQ51" s="47" t="str">
        <f t="shared" si="74"/>
        <v/>
      </c>
      <c r="BR51" s="47" t="str">
        <f t="shared" si="74"/>
        <v/>
      </c>
      <c r="BS51" s="47" t="str">
        <f t="shared" si="74"/>
        <v/>
      </c>
      <c r="BT51" s="47" t="str">
        <f t="shared" si="74"/>
        <v/>
      </c>
      <c r="BU51" s="48" t="str">
        <f t="shared" si="74"/>
        <v/>
      </c>
      <c r="BV51" s="46" t="str">
        <f>IF(COUNTA(BV45:BV50)&gt;0,COUNTA(BV45:BV50),"")</f>
        <v/>
      </c>
      <c r="BW51" s="47" t="str">
        <f t="shared" ref="BW51:DL51" si="75">IF(COUNTA(BW45:BW50)&gt;0,COUNTA(BW45:BW50),"")</f>
        <v/>
      </c>
      <c r="BX51" s="47" t="str">
        <f t="shared" si="75"/>
        <v/>
      </c>
      <c r="BY51" s="47" t="str">
        <f t="shared" si="75"/>
        <v/>
      </c>
      <c r="BZ51" s="47" t="str">
        <f t="shared" si="75"/>
        <v/>
      </c>
      <c r="CA51" s="47" t="str">
        <f t="shared" si="75"/>
        <v/>
      </c>
      <c r="CB51" s="47" t="str">
        <f t="shared" si="75"/>
        <v/>
      </c>
      <c r="CC51" s="47" t="str">
        <f t="shared" si="75"/>
        <v/>
      </c>
      <c r="CD51" s="47" t="str">
        <f t="shared" si="75"/>
        <v/>
      </c>
      <c r="CE51" s="47" t="str">
        <f t="shared" si="75"/>
        <v/>
      </c>
      <c r="CF51" s="47" t="str">
        <f t="shared" si="75"/>
        <v/>
      </c>
      <c r="CG51" s="47" t="str">
        <f t="shared" si="75"/>
        <v/>
      </c>
      <c r="CH51" s="47" t="str">
        <f t="shared" si="75"/>
        <v/>
      </c>
      <c r="CI51" s="47" t="str">
        <f t="shared" si="75"/>
        <v/>
      </c>
      <c r="CJ51" s="47" t="str">
        <f t="shared" si="75"/>
        <v/>
      </c>
      <c r="CK51" s="47" t="str">
        <f t="shared" si="75"/>
        <v/>
      </c>
      <c r="CL51" s="47" t="str">
        <f t="shared" si="75"/>
        <v/>
      </c>
      <c r="CM51" s="48" t="str">
        <f t="shared" si="75"/>
        <v/>
      </c>
      <c r="CN51" s="46" t="str">
        <f t="shared" si="75"/>
        <v/>
      </c>
      <c r="CO51" s="47" t="str">
        <f t="shared" si="75"/>
        <v/>
      </c>
      <c r="CP51" s="47" t="str">
        <f t="shared" si="75"/>
        <v/>
      </c>
      <c r="CQ51" s="47" t="str">
        <f t="shared" si="75"/>
        <v/>
      </c>
      <c r="CR51" s="47" t="str">
        <f t="shared" si="75"/>
        <v/>
      </c>
      <c r="CS51" s="47" t="str">
        <f t="shared" si="75"/>
        <v/>
      </c>
      <c r="CT51" s="47" t="str">
        <f t="shared" si="75"/>
        <v/>
      </c>
      <c r="CU51" s="47" t="str">
        <f t="shared" si="75"/>
        <v/>
      </c>
      <c r="CV51" s="47" t="str">
        <f t="shared" si="75"/>
        <v/>
      </c>
      <c r="CW51" s="47" t="str">
        <f t="shared" si="75"/>
        <v/>
      </c>
      <c r="CX51" s="47" t="str">
        <f t="shared" si="75"/>
        <v/>
      </c>
      <c r="CY51" s="47" t="str">
        <f t="shared" si="75"/>
        <v/>
      </c>
      <c r="CZ51" s="47" t="str">
        <f t="shared" si="75"/>
        <v/>
      </c>
      <c r="DA51" s="47" t="str">
        <f t="shared" si="75"/>
        <v/>
      </c>
      <c r="DB51" s="47" t="str">
        <f t="shared" si="75"/>
        <v/>
      </c>
      <c r="DC51" s="47" t="str">
        <f t="shared" si="75"/>
        <v/>
      </c>
      <c r="DD51" s="47" t="str">
        <f t="shared" si="75"/>
        <v/>
      </c>
      <c r="DE51" s="47" t="str">
        <f t="shared" si="75"/>
        <v/>
      </c>
      <c r="DF51" s="47" t="str">
        <f t="shared" si="75"/>
        <v/>
      </c>
      <c r="DG51" s="47" t="str">
        <f t="shared" si="75"/>
        <v/>
      </c>
      <c r="DH51" s="47" t="str">
        <f t="shared" si="75"/>
        <v/>
      </c>
      <c r="DI51" s="47" t="str">
        <f t="shared" si="75"/>
        <v/>
      </c>
      <c r="DJ51" s="47" t="str">
        <f t="shared" si="75"/>
        <v/>
      </c>
      <c r="DK51" s="47" t="str">
        <f t="shared" si="75"/>
        <v/>
      </c>
      <c r="DL51" s="48" t="str">
        <f t="shared" si="75"/>
        <v/>
      </c>
      <c r="DM51" s="168" t="s">
        <v>822</v>
      </c>
      <c r="DN51" s="168"/>
      <c r="DO51" s="168"/>
      <c r="DP51" s="168"/>
      <c r="DQ51" s="168"/>
      <c r="DR51" s="168"/>
      <c r="DS51" s="169"/>
      <c r="DT51" s="184"/>
      <c r="DU51" s="170"/>
      <c r="DV51" s="215"/>
      <c r="DW51" s="216"/>
      <c r="DX51" s="216"/>
      <c r="DY51" s="216"/>
      <c r="DZ51" s="216"/>
      <c r="EA51" s="216"/>
      <c r="EB51" s="216"/>
      <c r="EC51" s="216"/>
      <c r="ED51" s="216"/>
      <c r="EE51" s="216"/>
      <c r="EF51" s="216"/>
      <c r="EG51" s="216"/>
      <c r="EH51" s="216"/>
      <c r="EI51" s="216"/>
      <c r="EJ51" s="216"/>
      <c r="EK51" s="216"/>
      <c r="EL51" s="216"/>
      <c r="EM51" s="216"/>
      <c r="EN51" s="216"/>
      <c r="EO51" s="216"/>
      <c r="EP51" s="216"/>
      <c r="EQ51" s="216"/>
      <c r="ER51" s="216"/>
      <c r="ES51" s="216"/>
      <c r="ET51" s="216"/>
      <c r="EU51" s="216"/>
      <c r="EV51" s="216"/>
      <c r="EW51" s="217"/>
      <c r="EX51" s="147"/>
      <c r="EY51" s="146"/>
      <c r="EZ51" s="146"/>
      <c r="FA51" s="146"/>
      <c r="FB51" s="146"/>
      <c r="FC51" s="146"/>
      <c r="FD51" s="146"/>
      <c r="FE51" s="146"/>
      <c r="FF51" s="146"/>
      <c r="FG51" s="146"/>
      <c r="FH51" s="146"/>
      <c r="FI51" s="148"/>
    </row>
    <row r="52" spans="1:182" x14ac:dyDescent="0.25">
      <c r="A52" s="40">
        <f>A45+1</f>
        <v>8</v>
      </c>
      <c r="B52" s="29" t="s">
        <v>870</v>
      </c>
      <c r="C52" s="64" t="s">
        <v>531</v>
      </c>
      <c r="D52" s="41">
        <f>IF(MAX(F52:F57)&gt;0,MAX(F52:F57),"")</f>
        <v>6</v>
      </c>
      <c r="E52" s="30" t="s">
        <v>872</v>
      </c>
      <c r="F52" s="45">
        <f>IF(I52&lt;&gt;"",1,"")</f>
        <v>1</v>
      </c>
      <c r="G52" s="45" t="str">
        <f>IF(AND(I52&lt;&gt;"",D53&lt;&gt;""),D53,"")</f>
        <v>Vy'keen</v>
      </c>
      <c r="H52" s="45" t="str">
        <f>IF(AND(I52&lt;&gt;"",D54&lt;&gt;""),D56,"")</f>
        <v>Strong</v>
      </c>
      <c r="I52" s="29" t="s">
        <v>873</v>
      </c>
      <c r="J52" s="150" t="s">
        <v>157</v>
      </c>
      <c r="K52" s="40" t="str">
        <f t="shared" ref="K52:K57" si="76">IF(J52&lt;&gt;"",IF(ISNA(VLOOKUP(J52,PlanetTypeTable,2,FALSE)),"&lt;Unknown&gt;",VLOOKUP(J52,PlanetTypeTable,2,FALSE)),"")</f>
        <v>Scorched</v>
      </c>
      <c r="L52" s="34"/>
      <c r="M52" s="34"/>
      <c r="N52" s="34"/>
      <c r="O52" s="34"/>
      <c r="P52" s="29"/>
      <c r="Q52" s="49"/>
      <c r="R52" s="30"/>
      <c r="S52" s="30"/>
      <c r="T52" s="30"/>
      <c r="U52" s="30"/>
      <c r="V52" s="30"/>
      <c r="W52" s="30"/>
      <c r="X52" s="30"/>
      <c r="Y52" s="30" t="s">
        <v>1</v>
      </c>
      <c r="Z52" s="30"/>
      <c r="AA52" s="30"/>
      <c r="AB52" s="30"/>
      <c r="AC52" s="30"/>
      <c r="AD52" s="30"/>
      <c r="AE52" s="30"/>
      <c r="AF52" s="30"/>
      <c r="AG52" s="30"/>
      <c r="AH52" s="30" t="s">
        <v>1</v>
      </c>
      <c r="AI52" s="30"/>
      <c r="AJ52" s="30"/>
      <c r="AK52" s="30"/>
      <c r="AL52" s="30" t="s">
        <v>1</v>
      </c>
      <c r="AM52" s="50"/>
      <c r="AN52" s="49"/>
      <c r="AO52" s="30"/>
      <c r="AP52" s="30"/>
      <c r="AQ52" s="30"/>
      <c r="AR52" s="30">
        <v>1</v>
      </c>
      <c r="AS52" s="50"/>
      <c r="AT52" s="49"/>
      <c r="AU52" s="30"/>
      <c r="AV52" s="50"/>
      <c r="AW52" s="49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50"/>
      <c r="BI52" s="49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50"/>
      <c r="BV52" s="49"/>
      <c r="BW52" s="51"/>
      <c r="BX52" s="51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50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0"/>
      <c r="DM52" s="160" t="s">
        <v>249</v>
      </c>
      <c r="DN52" s="30">
        <v>1</v>
      </c>
      <c r="DO52" s="30"/>
      <c r="DP52" s="30"/>
      <c r="DQ52" s="30">
        <v>1</v>
      </c>
      <c r="DR52" s="30"/>
      <c r="DS52" s="30">
        <v>1</v>
      </c>
      <c r="DT52" s="30"/>
      <c r="DU52" s="50">
        <v>1</v>
      </c>
      <c r="DV52" s="161" t="s">
        <v>249</v>
      </c>
      <c r="DW52" s="30"/>
      <c r="DX52" s="30"/>
      <c r="DY52" s="30">
        <v>1</v>
      </c>
      <c r="DZ52" s="30"/>
      <c r="EA52" s="30"/>
      <c r="EB52" s="30"/>
      <c r="EC52" s="30"/>
      <c r="ED52" s="52"/>
      <c r="EE52" s="50"/>
      <c r="EF52" s="161" t="s">
        <v>249</v>
      </c>
      <c r="EG52" s="30"/>
      <c r="EH52" s="30"/>
      <c r="EI52" s="62">
        <v>1</v>
      </c>
      <c r="EJ52" s="30"/>
      <c r="EK52" s="30"/>
      <c r="EL52" s="30"/>
      <c r="EM52" s="30"/>
      <c r="EN52" s="50">
        <v>1</v>
      </c>
      <c r="EO52" s="161" t="s">
        <v>249</v>
      </c>
      <c r="EP52" s="30"/>
      <c r="EQ52" s="30"/>
      <c r="ER52" s="30">
        <v>1</v>
      </c>
      <c r="ES52" s="30"/>
      <c r="ET52" s="30"/>
      <c r="EU52" s="30"/>
      <c r="EV52" s="30"/>
      <c r="EW52" s="50"/>
      <c r="EX52" s="153"/>
      <c r="EY52" s="154"/>
      <c r="EZ52" s="154"/>
      <c r="FA52" s="154"/>
      <c r="FB52" s="154"/>
      <c r="FC52" s="154"/>
      <c r="FD52" s="154"/>
      <c r="FE52" s="154"/>
      <c r="FF52" s="154"/>
      <c r="FG52" s="154"/>
      <c r="FH52" s="154"/>
      <c r="FI52" s="155"/>
      <c r="FR52" s="25">
        <f>IF(FS52&lt;&gt;"",MAX(FR$3:FR51)+1,"")</f>
        <v>8</v>
      </c>
      <c r="FS52" s="25" t="str">
        <f>IF(B52&lt;&gt;"",B52,"")</f>
        <v>Uonuma</v>
      </c>
      <c r="FT52" s="25" t="str">
        <f>IF(D53&lt;&gt;"",D53,"")</f>
        <v>Vy'keen</v>
      </c>
      <c r="FV52" s="24">
        <f>IF(FW52&lt;&gt;"",MAX($FV$3:FV51)+1,"")</f>
        <v>33</v>
      </c>
      <c r="FW52" s="24" t="str">
        <f>IF($B52&lt;&gt;"",LEFT(E52,2),"")</f>
        <v>F0</v>
      </c>
      <c r="FX52" s="24" t="str">
        <f t="shared" ref="FX52:FZ57" si="77">IF($B52&lt;&gt;"",I52,"")</f>
        <v>Nafieldea</v>
      </c>
      <c r="FY52" s="24" t="str">
        <f t="shared" si="77"/>
        <v>Hot</v>
      </c>
      <c r="FZ52" s="24" t="str">
        <f t="shared" si="77"/>
        <v>Scorched</v>
      </c>
    </row>
    <row r="53" spans="1:182" x14ac:dyDescent="0.25">
      <c r="A53" s="38">
        <f>IF(AND(A52&lt;&gt;"",I53&lt;&gt;""),A52,"")</f>
        <v>8</v>
      </c>
      <c r="B53" s="37" t="str">
        <f t="shared" ref="B53" si="78">IF(AND($A53&lt;&gt;"",B52&lt;&gt;""),B52,"")</f>
        <v>Uonuma</v>
      </c>
      <c r="C53" s="65" t="s">
        <v>72</v>
      </c>
      <c r="D53" s="32" t="s">
        <v>60</v>
      </c>
      <c r="E53" s="44" t="str">
        <f>IF(AND(I53&lt;&gt;"",E52&lt;&gt;""),E52,"")</f>
        <v>F0f</v>
      </c>
      <c r="F53" s="44">
        <f>IF(I53&lt;&gt;"",MAX(F52:F52)+1,"")</f>
        <v>2</v>
      </c>
      <c r="G53" s="44" t="str">
        <f>IF(AND(I53&lt;&gt;"",D53&lt;&gt;""),D53,"")</f>
        <v>Vy'keen</v>
      </c>
      <c r="H53" s="44" t="str">
        <f>IF(AND(I53&lt;&gt;"",D54&lt;&gt;""),D56,"")</f>
        <v>Strong</v>
      </c>
      <c r="I53" s="31" t="s">
        <v>874</v>
      </c>
      <c r="J53" s="33" t="s">
        <v>163</v>
      </c>
      <c r="K53" s="38" t="str">
        <f t="shared" si="76"/>
        <v>Scorched</v>
      </c>
      <c r="L53" s="149"/>
      <c r="M53" s="149"/>
      <c r="N53" s="149" t="s">
        <v>66</v>
      </c>
      <c r="O53" s="149"/>
      <c r="P53" s="31"/>
      <c r="Q53" s="53"/>
      <c r="R53" s="54"/>
      <c r="S53" s="54"/>
      <c r="T53" s="54"/>
      <c r="U53" s="54"/>
      <c r="V53" s="54"/>
      <c r="W53" s="54"/>
      <c r="X53" s="54"/>
      <c r="Y53" s="54" t="s">
        <v>1</v>
      </c>
      <c r="Z53" s="54"/>
      <c r="AA53" s="54"/>
      <c r="AB53" s="54"/>
      <c r="AC53" s="54"/>
      <c r="AD53" s="54"/>
      <c r="AE53" s="54"/>
      <c r="AF53" s="54"/>
      <c r="AG53" s="54"/>
      <c r="AH53" s="54" t="s">
        <v>1</v>
      </c>
      <c r="AI53" s="54"/>
      <c r="AJ53" s="54"/>
      <c r="AK53" s="54"/>
      <c r="AL53" s="54" t="s">
        <v>1</v>
      </c>
      <c r="AM53" s="55"/>
      <c r="AN53" s="53"/>
      <c r="AO53" s="54"/>
      <c r="AP53" s="54"/>
      <c r="AQ53" s="54"/>
      <c r="AR53" s="54">
        <v>1</v>
      </c>
      <c r="AS53" s="55"/>
      <c r="AT53" s="53"/>
      <c r="AU53" s="54"/>
      <c r="AV53" s="55"/>
      <c r="AW53" s="53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5"/>
      <c r="BI53" s="53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5"/>
      <c r="BV53" s="53"/>
      <c r="BW53" s="56"/>
      <c r="BX53" s="56"/>
      <c r="BY53" s="54"/>
      <c r="BZ53" s="54"/>
      <c r="CA53" s="54"/>
      <c r="CB53" s="54"/>
      <c r="CC53" s="54"/>
      <c r="CD53" s="54"/>
      <c r="CE53" s="54"/>
      <c r="CF53" s="54"/>
      <c r="CG53" s="54"/>
      <c r="CH53" s="54"/>
      <c r="CI53" s="54"/>
      <c r="CJ53" s="54"/>
      <c r="CK53" s="54"/>
      <c r="CL53" s="54"/>
      <c r="CM53" s="55"/>
      <c r="CN53" s="57"/>
      <c r="CO53" s="57"/>
      <c r="CP53" s="57"/>
      <c r="CQ53" s="57"/>
      <c r="CR53" s="57"/>
      <c r="CS53" s="57"/>
      <c r="CT53" s="57"/>
      <c r="CU53" s="57"/>
      <c r="CV53" s="57"/>
      <c r="CW53" s="57"/>
      <c r="CX53" s="57"/>
      <c r="CY53" s="57"/>
      <c r="CZ53" s="57"/>
      <c r="DA53" s="57"/>
      <c r="DB53" s="57"/>
      <c r="DC53" s="57"/>
      <c r="DD53" s="57"/>
      <c r="DE53" s="57"/>
      <c r="DF53" s="57"/>
      <c r="DG53" s="57"/>
      <c r="DH53" s="57"/>
      <c r="DI53" s="57"/>
      <c r="DJ53" s="57"/>
      <c r="DK53" s="57"/>
      <c r="DL53" s="55"/>
      <c r="DM53" s="165" t="s">
        <v>44</v>
      </c>
      <c r="DN53" s="54">
        <v>1</v>
      </c>
      <c r="DO53" s="54">
        <v>1</v>
      </c>
      <c r="DP53" s="54"/>
      <c r="DQ53" s="54">
        <v>1</v>
      </c>
      <c r="DR53" s="54">
        <v>1</v>
      </c>
      <c r="DS53" s="54"/>
      <c r="DT53" s="54"/>
      <c r="DU53" s="55"/>
      <c r="DV53" s="166" t="s">
        <v>44</v>
      </c>
      <c r="DW53" s="54"/>
      <c r="DX53" s="54"/>
      <c r="DY53" s="54"/>
      <c r="DZ53" s="54"/>
      <c r="EA53" s="54"/>
      <c r="EB53" s="54"/>
      <c r="EC53" s="54"/>
      <c r="ED53" s="57"/>
      <c r="EE53" s="55"/>
      <c r="EF53" s="166" t="s">
        <v>44</v>
      </c>
      <c r="EG53" s="54"/>
      <c r="EH53" s="54"/>
      <c r="EI53" s="54"/>
      <c r="EJ53" s="54">
        <v>1</v>
      </c>
      <c r="EK53" s="54"/>
      <c r="EL53" s="54">
        <v>1</v>
      </c>
      <c r="EM53" s="54">
        <v>1</v>
      </c>
      <c r="EN53" s="55"/>
      <c r="EO53" s="166" t="s">
        <v>44</v>
      </c>
      <c r="EP53" s="54">
        <v>1</v>
      </c>
      <c r="EQ53" s="54"/>
      <c r="ER53" s="54"/>
      <c r="ES53" s="54"/>
      <c r="ET53" s="54"/>
      <c r="EU53" s="54">
        <v>1</v>
      </c>
      <c r="EV53" s="54"/>
      <c r="EW53" s="55">
        <v>1</v>
      </c>
      <c r="EX53" s="156"/>
      <c r="EY53" s="157"/>
      <c r="EZ53" s="157"/>
      <c r="FA53" s="157"/>
      <c r="FB53" s="157"/>
      <c r="FC53" s="157"/>
      <c r="FD53" s="157"/>
      <c r="FE53" s="157"/>
      <c r="FF53" s="157"/>
      <c r="FG53" s="157"/>
      <c r="FH53" s="157"/>
      <c r="FI53" s="158"/>
      <c r="FV53" s="24">
        <f>IF(FW53&lt;&gt;"",MAX($FV$3:FV52)+1,"")</f>
        <v>34</v>
      </c>
      <c r="FW53" s="24" t="str">
        <f>IF($B53&lt;&gt;"",LEFT(E53,2),"")</f>
        <v>F0</v>
      </c>
      <c r="FX53" s="24" t="str">
        <f t="shared" si="77"/>
        <v>Ehilis Omega</v>
      </c>
      <c r="FY53" s="24" t="str">
        <f t="shared" si="77"/>
        <v>Incandescent</v>
      </c>
      <c r="FZ53" s="24" t="str">
        <f t="shared" si="77"/>
        <v>Scorched</v>
      </c>
    </row>
    <row r="54" spans="1:182" x14ac:dyDescent="0.25">
      <c r="A54" s="38">
        <f>IF(AND(A53&lt;&gt;"",I54&lt;&gt;""),A52,"")</f>
        <v>8</v>
      </c>
      <c r="B54" s="38" t="str">
        <f t="shared" ref="B54" si="79">IF(AND($A54&lt;&gt;"",B52&lt;&gt;""),B52,"")</f>
        <v>Uonuma</v>
      </c>
      <c r="C54" s="64" t="s">
        <v>317</v>
      </c>
      <c r="D54" s="33" t="s">
        <v>513</v>
      </c>
      <c r="E54" s="44" t="str">
        <f>IF(AND(I54&lt;&gt;"",E52&lt;&gt;""),E52,"")</f>
        <v>F0f</v>
      </c>
      <c r="F54" s="44">
        <f>IF(I54&lt;&gt;"",MAX(F52:F53)+1,"")</f>
        <v>3</v>
      </c>
      <c r="G54" s="44" t="str">
        <f>IF(AND(I54&lt;&gt;"",D53&lt;&gt;""),D53,"")</f>
        <v>Vy'keen</v>
      </c>
      <c r="H54" s="44" t="str">
        <f>IF(AND(I54&lt;&gt;"",D54&lt;&gt;""),D56,"")</f>
        <v>Strong</v>
      </c>
      <c r="I54" s="31" t="s">
        <v>875</v>
      </c>
      <c r="J54" s="33" t="s">
        <v>182</v>
      </c>
      <c r="K54" s="38" t="str">
        <f t="shared" si="76"/>
        <v>Irradiated</v>
      </c>
      <c r="L54" s="149"/>
      <c r="M54" s="149"/>
      <c r="N54" s="149"/>
      <c r="O54" s="149"/>
      <c r="P54" s="31"/>
      <c r="Q54" s="53"/>
      <c r="R54" s="54"/>
      <c r="S54" s="54"/>
      <c r="T54" s="54"/>
      <c r="U54" s="54"/>
      <c r="V54" s="54"/>
      <c r="W54" s="54"/>
      <c r="X54" s="54" t="s">
        <v>1</v>
      </c>
      <c r="Y54" s="54" t="s">
        <v>1</v>
      </c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5" t="s">
        <v>1</v>
      </c>
      <c r="AN54" s="53"/>
      <c r="AO54" s="54"/>
      <c r="AP54" s="54"/>
      <c r="AQ54" s="54">
        <v>1</v>
      </c>
      <c r="AR54" s="54"/>
      <c r="AS54" s="55"/>
      <c r="AT54" s="53"/>
      <c r="AU54" s="54"/>
      <c r="AV54" s="55"/>
      <c r="AW54" s="53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5"/>
      <c r="BI54" s="53"/>
      <c r="BJ54" s="54"/>
      <c r="BK54" s="54"/>
      <c r="BL54" s="54"/>
      <c r="BM54" s="54"/>
      <c r="BN54" s="54"/>
      <c r="BO54" s="54"/>
      <c r="BP54" s="54"/>
      <c r="BQ54" s="54"/>
      <c r="BR54" s="54"/>
      <c r="BS54" s="54"/>
      <c r="BT54" s="54"/>
      <c r="BU54" s="55"/>
      <c r="BV54" s="53"/>
      <c r="BW54" s="56"/>
      <c r="BX54" s="56"/>
      <c r="BY54" s="54"/>
      <c r="BZ54" s="54"/>
      <c r="CA54" s="54"/>
      <c r="CB54" s="54"/>
      <c r="CC54" s="54"/>
      <c r="CD54" s="54"/>
      <c r="CE54" s="54"/>
      <c r="CF54" s="54"/>
      <c r="CG54" s="54"/>
      <c r="CH54" s="54"/>
      <c r="CI54" s="54"/>
      <c r="CJ54" s="54"/>
      <c r="CK54" s="54"/>
      <c r="CL54" s="54"/>
      <c r="CM54" s="55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5"/>
      <c r="DM54" s="163" t="s">
        <v>45</v>
      </c>
      <c r="DN54" s="54">
        <v>1</v>
      </c>
      <c r="DO54" s="54">
        <v>1</v>
      </c>
      <c r="DP54" s="54">
        <v>1</v>
      </c>
      <c r="DQ54" s="54"/>
      <c r="DR54" s="54">
        <v>1</v>
      </c>
      <c r="DS54" s="54"/>
      <c r="DT54" s="54">
        <v>1</v>
      </c>
      <c r="DU54" s="55">
        <v>1</v>
      </c>
      <c r="DV54" s="164" t="s">
        <v>45</v>
      </c>
      <c r="DW54" s="54"/>
      <c r="DX54" s="54"/>
      <c r="DY54" s="54">
        <v>1</v>
      </c>
      <c r="DZ54" s="54"/>
      <c r="EA54" s="54"/>
      <c r="EB54" s="54">
        <v>1</v>
      </c>
      <c r="EC54" s="54">
        <v>1</v>
      </c>
      <c r="ED54" s="57">
        <v>1</v>
      </c>
      <c r="EE54" s="55">
        <v>1</v>
      </c>
      <c r="EF54" s="164" t="s">
        <v>45</v>
      </c>
      <c r="EG54" s="54"/>
      <c r="EH54" s="54"/>
      <c r="EI54" s="54">
        <v>1</v>
      </c>
      <c r="EJ54" s="54">
        <v>1</v>
      </c>
      <c r="EK54" s="54"/>
      <c r="EL54" s="54"/>
      <c r="EM54" s="54">
        <v>1</v>
      </c>
      <c r="EN54" s="55">
        <v>1</v>
      </c>
      <c r="EO54" s="164" t="s">
        <v>45</v>
      </c>
      <c r="EP54" s="54">
        <v>1</v>
      </c>
      <c r="EQ54" s="54"/>
      <c r="ER54" s="54">
        <v>1</v>
      </c>
      <c r="ES54" s="54"/>
      <c r="ET54" s="54"/>
      <c r="EU54" s="54"/>
      <c r="EV54" s="54"/>
      <c r="EW54" s="55"/>
      <c r="EX54" s="156"/>
      <c r="EY54" s="157"/>
      <c r="EZ54" s="157"/>
      <c r="FA54" s="157"/>
      <c r="FB54" s="157"/>
      <c r="FC54" s="157"/>
      <c r="FD54" s="157"/>
      <c r="FE54" s="157"/>
      <c r="FF54" s="157"/>
      <c r="FG54" s="157"/>
      <c r="FH54" s="157"/>
      <c r="FI54" s="158"/>
      <c r="FV54" s="24">
        <f>IF(FW54&lt;&gt;"",MAX($FV$3:FV53)+1,"")</f>
        <v>35</v>
      </c>
      <c r="FW54" s="24" t="str">
        <f>IF($B54&lt;&gt;"",LEFT(E54,2),"")</f>
        <v>F0</v>
      </c>
      <c r="FX54" s="24" t="str">
        <f t="shared" si="77"/>
        <v>Itan XIV</v>
      </c>
      <c r="FY54" s="24" t="str">
        <f t="shared" si="77"/>
        <v>Nuclear</v>
      </c>
      <c r="FZ54" s="24" t="str">
        <f t="shared" si="77"/>
        <v>Irradiated</v>
      </c>
    </row>
    <row r="55" spans="1:182" x14ac:dyDescent="0.25">
      <c r="A55" s="38">
        <f>IF(AND(A54&lt;&gt;"",I55&lt;&gt;""),A52,"")</f>
        <v>8</v>
      </c>
      <c r="B55" s="38" t="str">
        <f t="shared" ref="B55" si="80">IF(AND($A55&lt;&gt;"",B52&lt;&gt;""),B52,"")</f>
        <v>Uonuma</v>
      </c>
      <c r="C55" s="64" t="s">
        <v>318</v>
      </c>
      <c r="D55" s="33" t="s">
        <v>309</v>
      </c>
      <c r="E55" s="44" t="str">
        <f>IF(AND(I55&lt;&gt;"",E52&lt;&gt;""),E52,"")</f>
        <v>F0f</v>
      </c>
      <c r="F55" s="44">
        <f>IF(I55&lt;&gt;"",MAX(F52:F54)+1,"")</f>
        <v>4</v>
      </c>
      <c r="G55" s="44" t="str">
        <f>IF(AND(I55&lt;&gt;"",D53&lt;&gt;""),D53,"")</f>
        <v>Vy'keen</v>
      </c>
      <c r="H55" s="44" t="str">
        <f>IF(AND(I55&lt;&gt;"",D54&lt;&gt;""),D56,"")</f>
        <v>Strong</v>
      </c>
      <c r="I55" s="31" t="s">
        <v>871</v>
      </c>
      <c r="J55" s="33" t="s">
        <v>183</v>
      </c>
      <c r="K55" s="38" t="str">
        <f t="shared" si="76"/>
        <v>Volcanic</v>
      </c>
      <c r="L55" s="149"/>
      <c r="M55" s="149"/>
      <c r="N55" s="149" t="s">
        <v>66</v>
      </c>
      <c r="O55" s="149" t="s">
        <v>869</v>
      </c>
      <c r="P55" s="31"/>
      <c r="Q55" s="53"/>
      <c r="R55" s="54"/>
      <c r="S55" s="54"/>
      <c r="T55" s="54"/>
      <c r="U55" s="54"/>
      <c r="V55" s="54"/>
      <c r="W55" s="54"/>
      <c r="X55" s="54"/>
      <c r="Y55" s="54" t="s">
        <v>1</v>
      </c>
      <c r="Z55" s="54"/>
      <c r="AA55" s="54"/>
      <c r="AB55" s="54"/>
      <c r="AC55" s="54"/>
      <c r="AD55" s="54"/>
      <c r="AE55" s="54"/>
      <c r="AF55" s="54"/>
      <c r="AG55" s="54"/>
      <c r="AH55" s="54"/>
      <c r="AI55" s="54" t="s">
        <v>1</v>
      </c>
      <c r="AJ55" s="54"/>
      <c r="AK55" s="54" t="s">
        <v>1</v>
      </c>
      <c r="AL55" s="54"/>
      <c r="AM55" s="55"/>
      <c r="AN55" s="53"/>
      <c r="AO55" s="54"/>
      <c r="AP55" s="54"/>
      <c r="AQ55" s="54"/>
      <c r="AR55" s="54"/>
      <c r="AS55" s="55"/>
      <c r="AT55" s="53"/>
      <c r="AU55" s="54"/>
      <c r="AV55" s="55"/>
      <c r="AW55" s="53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5"/>
      <c r="BI55" s="53"/>
      <c r="BJ55" s="54"/>
      <c r="BK55" s="54"/>
      <c r="BL55" s="54" t="s">
        <v>1</v>
      </c>
      <c r="BM55" s="54"/>
      <c r="BN55" s="54"/>
      <c r="BO55" s="54"/>
      <c r="BP55" s="54"/>
      <c r="BQ55" s="54"/>
      <c r="BR55" s="54"/>
      <c r="BS55" s="54"/>
      <c r="BT55" s="54"/>
      <c r="BU55" s="55"/>
      <c r="BV55" s="53"/>
      <c r="BW55" s="56" t="s">
        <v>1</v>
      </c>
      <c r="BX55" s="56" t="s">
        <v>1</v>
      </c>
      <c r="BY55" s="54"/>
      <c r="BZ55" s="54"/>
      <c r="CA55" s="54"/>
      <c r="CB55" s="54"/>
      <c r="CC55" s="54"/>
      <c r="CD55" s="54" t="s">
        <v>1</v>
      </c>
      <c r="CE55" s="54"/>
      <c r="CF55" s="54"/>
      <c r="CG55" s="54"/>
      <c r="CH55" s="54"/>
      <c r="CI55" s="54"/>
      <c r="CJ55" s="54" t="s">
        <v>1</v>
      </c>
      <c r="CK55" s="54"/>
      <c r="CL55" s="54"/>
      <c r="CM55" s="55"/>
      <c r="CN55" s="57"/>
      <c r="CO55" s="57"/>
      <c r="CP55" s="57"/>
      <c r="CQ55" s="57"/>
      <c r="CR55" s="57"/>
      <c r="CS55" s="57"/>
      <c r="CT55" s="57"/>
      <c r="CU55" s="57"/>
      <c r="CV55" s="57"/>
      <c r="CW55" s="57"/>
      <c r="CX55" s="57"/>
      <c r="CY55" s="57"/>
      <c r="CZ55" s="57"/>
      <c r="DA55" s="57"/>
      <c r="DB55" s="57"/>
      <c r="DC55" s="57"/>
      <c r="DD55" s="57"/>
      <c r="DE55" s="57"/>
      <c r="DF55" s="57"/>
      <c r="DG55" s="57"/>
      <c r="DH55" s="57"/>
      <c r="DI55" s="57"/>
      <c r="DJ55" s="57"/>
      <c r="DK55" s="57"/>
      <c r="DL55" s="55"/>
      <c r="DM55" s="152" t="s">
        <v>42</v>
      </c>
      <c r="DN55" s="54"/>
      <c r="DO55" s="54"/>
      <c r="DP55" s="54"/>
      <c r="DQ55" s="54">
        <v>1</v>
      </c>
      <c r="DR55" s="54"/>
      <c r="DS55" s="54">
        <v>1</v>
      </c>
      <c r="DT55" s="54"/>
      <c r="DU55" s="55"/>
      <c r="DV55" s="90" t="s">
        <v>42</v>
      </c>
      <c r="DW55" s="59">
        <v>1</v>
      </c>
      <c r="DX55" s="59">
        <v>1</v>
      </c>
      <c r="DY55" s="59">
        <v>1</v>
      </c>
      <c r="DZ55" s="59">
        <v>1</v>
      </c>
      <c r="EA55" s="59">
        <v>1</v>
      </c>
      <c r="EB55" s="59"/>
      <c r="EC55" s="59"/>
      <c r="ED55" s="151"/>
      <c r="EE55" s="60">
        <v>1</v>
      </c>
      <c r="EF55" s="90" t="s">
        <v>42</v>
      </c>
      <c r="EG55" s="59">
        <v>1</v>
      </c>
      <c r="EH55" s="59">
        <v>1</v>
      </c>
      <c r="EI55" s="59">
        <v>1</v>
      </c>
      <c r="EJ55" s="59">
        <v>1</v>
      </c>
      <c r="EK55" s="59">
        <v>1</v>
      </c>
      <c r="EL55" s="59">
        <v>1</v>
      </c>
      <c r="EM55" s="59">
        <v>1</v>
      </c>
      <c r="EN55" s="60">
        <v>1</v>
      </c>
      <c r="EO55" s="162" t="s">
        <v>42</v>
      </c>
      <c r="EP55" s="59">
        <v>1</v>
      </c>
      <c r="EQ55" s="59">
        <v>1</v>
      </c>
      <c r="ER55" s="59">
        <v>1</v>
      </c>
      <c r="ES55" s="59">
        <v>1</v>
      </c>
      <c r="ET55" s="59">
        <v>1</v>
      </c>
      <c r="EU55" s="59">
        <v>1</v>
      </c>
      <c r="EV55" s="59">
        <v>1</v>
      </c>
      <c r="EW55" s="60">
        <v>1</v>
      </c>
      <c r="EX55" s="156"/>
      <c r="EY55" s="157"/>
      <c r="EZ55" s="157"/>
      <c r="FA55" s="157"/>
      <c r="FB55" s="157"/>
      <c r="FC55" s="157"/>
      <c r="FD55" s="157"/>
      <c r="FE55" s="157"/>
      <c r="FF55" s="157"/>
      <c r="FG55" s="157"/>
      <c r="FH55" s="157"/>
      <c r="FI55" s="158"/>
      <c r="FV55" s="24">
        <f>IF(FW55&lt;&gt;"",MAX($FV$3:FV54)+1,"")</f>
        <v>36</v>
      </c>
      <c r="FW55" s="24" t="str">
        <f>IF($B55&lt;&gt;"",LEFT(E55,2),"")</f>
        <v>F0</v>
      </c>
      <c r="FX55" s="24" t="str">
        <f t="shared" si="77"/>
        <v>Agjyot P9</v>
      </c>
      <c r="FY55" s="24" t="str">
        <f t="shared" si="77"/>
        <v>Obsidian Bead</v>
      </c>
      <c r="FZ55" s="24" t="str">
        <f t="shared" si="77"/>
        <v>Volcanic</v>
      </c>
    </row>
    <row r="56" spans="1:182" x14ac:dyDescent="0.25">
      <c r="A56" s="38">
        <f>IF(AND(A55&lt;&gt;"",I56&lt;&gt;""),A52,"")</f>
        <v>8</v>
      </c>
      <c r="B56" s="38" t="str">
        <f t="shared" ref="B56" si="81">IF(AND($A56&lt;&gt;"",B52&lt;&gt;""),B52,"")</f>
        <v>Uonuma</v>
      </c>
      <c r="C56" s="64" t="s">
        <v>742</v>
      </c>
      <c r="D56" s="42" t="str">
        <f>IF(D54&lt;&gt;"",IF(ISNA(VLOOKUP(D54,EconomyTable,2,FALSE)),"&lt;Unknown&gt;",VLOOKUP(D54,EconomyTable,2,FALSE)),"")</f>
        <v>Strong</v>
      </c>
      <c r="E56" s="44" t="str">
        <f>IF(AND(I56&lt;&gt;"",E52&lt;&gt;""),E52,"")</f>
        <v>F0f</v>
      </c>
      <c r="F56" s="44">
        <f>IF(I56&lt;&gt;"",MAX(F52:F55)+1,"")</f>
        <v>5</v>
      </c>
      <c r="G56" s="44" t="str">
        <f>IF(AND(I56&lt;&gt;"",D53&lt;&gt;""),D53,"")</f>
        <v>Vy'keen</v>
      </c>
      <c r="H56" s="44" t="str">
        <f>IF(AND(I56&lt;&gt;"",D54&lt;&gt;""),D56,"")</f>
        <v>Strong</v>
      </c>
      <c r="I56" s="31" t="s">
        <v>876</v>
      </c>
      <c r="J56" s="33" t="s">
        <v>160</v>
      </c>
      <c r="K56" s="38" t="str">
        <f t="shared" si="76"/>
        <v>Frozen</v>
      </c>
      <c r="L56" s="149" t="s">
        <v>869</v>
      </c>
      <c r="M56" s="149"/>
      <c r="N56" s="149" t="s">
        <v>66</v>
      </c>
      <c r="O56" s="149" t="s">
        <v>869</v>
      </c>
      <c r="P56" s="31"/>
      <c r="Q56" s="53" t="s">
        <v>1</v>
      </c>
      <c r="R56" s="54"/>
      <c r="S56" s="54"/>
      <c r="T56" s="54"/>
      <c r="U56" s="54"/>
      <c r="V56" s="54"/>
      <c r="W56" s="54"/>
      <c r="X56" s="54"/>
      <c r="Y56" s="54"/>
      <c r="Z56" s="54" t="s">
        <v>1</v>
      </c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 t="s">
        <v>1</v>
      </c>
      <c r="AL56" s="54"/>
      <c r="AM56" s="55"/>
      <c r="AN56" s="53"/>
      <c r="AO56" s="54">
        <v>1</v>
      </c>
      <c r="AP56" s="54"/>
      <c r="AQ56" s="54"/>
      <c r="AR56" s="54"/>
      <c r="AS56" s="55"/>
      <c r="AT56" s="53"/>
      <c r="AU56" s="54"/>
      <c r="AV56" s="55"/>
      <c r="AW56" s="53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5"/>
      <c r="BI56" s="53"/>
      <c r="BJ56" s="54"/>
      <c r="BK56" s="54"/>
      <c r="BL56" s="54"/>
      <c r="BM56" s="54"/>
      <c r="BN56" s="54"/>
      <c r="BO56" s="54"/>
      <c r="BP56" s="54"/>
      <c r="BQ56" s="54"/>
      <c r="BR56" s="54"/>
      <c r="BS56" s="54"/>
      <c r="BT56" s="54"/>
      <c r="BU56" s="55"/>
      <c r="BV56" s="53"/>
      <c r="BW56" s="56"/>
      <c r="BX56" s="56"/>
      <c r="BY56" s="54"/>
      <c r="BZ56" s="54"/>
      <c r="CA56" s="54"/>
      <c r="CB56" s="54"/>
      <c r="CC56" s="54"/>
      <c r="CD56" s="54"/>
      <c r="CE56" s="54"/>
      <c r="CF56" s="54"/>
      <c r="CG56" s="54"/>
      <c r="CH56" s="54"/>
      <c r="CI56" s="54"/>
      <c r="CJ56" s="54"/>
      <c r="CK56" s="54"/>
      <c r="CL56" s="54"/>
      <c r="CM56" s="57"/>
      <c r="CN56" s="53"/>
      <c r="CO56" s="57"/>
      <c r="CP56" s="57"/>
      <c r="CQ56" s="57"/>
      <c r="CR56" s="57"/>
      <c r="CS56" s="57"/>
      <c r="CT56" s="57"/>
      <c r="CU56" s="57"/>
      <c r="CV56" s="57"/>
      <c r="CW56" s="57"/>
      <c r="CX56" s="57"/>
      <c r="CY56" s="57"/>
      <c r="CZ56" s="57"/>
      <c r="DA56" s="57"/>
      <c r="DB56" s="57"/>
      <c r="DC56" s="57"/>
      <c r="DD56" s="57"/>
      <c r="DE56" s="57"/>
      <c r="DF56" s="57"/>
      <c r="DG56" s="57"/>
      <c r="DH56" s="57"/>
      <c r="DI56" s="57"/>
      <c r="DJ56" s="57"/>
      <c r="DK56" s="57"/>
      <c r="DL56" s="55"/>
      <c r="DM56" s="167" t="s">
        <v>891</v>
      </c>
      <c r="DN56" s="168"/>
      <c r="DO56" s="168"/>
      <c r="DP56" s="168"/>
      <c r="DQ56" s="168"/>
      <c r="DR56" s="168"/>
      <c r="DS56" s="169"/>
      <c r="DT56" s="203">
        <f>SUM(DN52:DU55)</f>
        <v>16</v>
      </c>
      <c r="DU56" s="204"/>
      <c r="DV56" s="167" t="s">
        <v>891</v>
      </c>
      <c r="DW56" s="168"/>
      <c r="DX56" s="168"/>
      <c r="DY56" s="168"/>
      <c r="DZ56" s="168"/>
      <c r="EA56" s="168"/>
      <c r="EB56" s="168"/>
      <c r="EC56" s="169"/>
      <c r="ED56" s="205">
        <f>SUM(DW52:EE55)</f>
        <v>12</v>
      </c>
      <c r="EE56" s="206"/>
      <c r="EF56" s="167" t="s">
        <v>891</v>
      </c>
      <c r="EG56" s="168"/>
      <c r="EH56" s="168"/>
      <c r="EI56" s="168"/>
      <c r="EJ56" s="168"/>
      <c r="EK56" s="168"/>
      <c r="EL56" s="169"/>
      <c r="EM56" s="205">
        <f>SUM(EG52:EN55)</f>
        <v>17</v>
      </c>
      <c r="EN56" s="206"/>
      <c r="EO56" s="168" t="s">
        <v>891</v>
      </c>
      <c r="EP56" s="168"/>
      <c r="EQ56" s="168"/>
      <c r="ER56" s="168"/>
      <c r="ES56" s="168"/>
      <c r="ET56" s="168"/>
      <c r="EU56" s="169"/>
      <c r="EV56" s="205">
        <f>SUM(EP52:EW55)</f>
        <v>14</v>
      </c>
      <c r="EW56" s="206"/>
      <c r="EX56" s="156"/>
      <c r="EY56" s="157"/>
      <c r="EZ56" s="157"/>
      <c r="FA56" s="157"/>
      <c r="FB56" s="157"/>
      <c r="FC56" s="157"/>
      <c r="FD56" s="157"/>
      <c r="FE56" s="157"/>
      <c r="FF56" s="157"/>
      <c r="FG56" s="157"/>
      <c r="FH56" s="157"/>
      <c r="FI56" s="158"/>
      <c r="FV56" s="24">
        <f>IF(FW56&lt;&gt;"",MAX($FV$3:FV55)+1,"")</f>
        <v>37</v>
      </c>
      <c r="FW56" s="24" t="str">
        <f>IF($B56&lt;&gt;"",E56,"")</f>
        <v>F0f</v>
      </c>
      <c r="FX56" s="24" t="str">
        <f t="shared" si="77"/>
        <v>Xestor Delta</v>
      </c>
      <c r="FY56" s="24" t="str">
        <f t="shared" si="77"/>
        <v>Icebound</v>
      </c>
      <c r="FZ56" s="24" t="str">
        <f t="shared" si="77"/>
        <v>Frozen</v>
      </c>
    </row>
    <row r="57" spans="1:182" x14ac:dyDescent="0.25">
      <c r="A57" s="38">
        <f>IF(AND(A56&lt;&gt;"",I57&lt;&gt;""),A52,"")</f>
        <v>8</v>
      </c>
      <c r="B57" s="38" t="str">
        <f t="shared" ref="B57" si="82">IF(AND($A57&lt;&gt;"",B52&lt;&gt;""),B52,"")</f>
        <v>Uonuma</v>
      </c>
      <c r="C57" s="64" t="s">
        <v>741</v>
      </c>
      <c r="D57" s="43" t="str">
        <f>IF(D55&lt;&gt;"",IF(ISNA(VLOOKUP(D55,EconomyTypeTable,2,FALSE)),"&lt;Unknown&gt;",VLOOKUP(D55,EconomyTypeTable,2,FALSE)),"")</f>
        <v>Power Generation</v>
      </c>
      <c r="E57" s="44" t="str">
        <f>IF(AND(I57&lt;&gt;"",E52&lt;&gt;""),E52,"")</f>
        <v>F0f</v>
      </c>
      <c r="F57" s="44">
        <f>IF(I57&lt;&gt;"",MAX(F52:F56)+1,"")</f>
        <v>6</v>
      </c>
      <c r="G57" s="44" t="str">
        <f>IF(AND(I57&lt;&gt;"",D53&lt;&gt;""),D53,"")</f>
        <v>Vy'keen</v>
      </c>
      <c r="H57" s="44" t="str">
        <f>IF(AND(I57&lt;&gt;"",D54&lt;&gt;""),D56,"")</f>
        <v>Strong</v>
      </c>
      <c r="I57" s="31" t="s">
        <v>877</v>
      </c>
      <c r="J57" s="33" t="s">
        <v>125</v>
      </c>
      <c r="K57" s="38" t="str">
        <f t="shared" si="76"/>
        <v>Barren</v>
      </c>
      <c r="L57" s="149"/>
      <c r="M57" s="149"/>
      <c r="N57" s="149"/>
      <c r="O57" s="149"/>
      <c r="P57" s="31"/>
      <c r="Q57" s="58"/>
      <c r="R57" s="59"/>
      <c r="S57" s="59"/>
      <c r="T57" s="59"/>
      <c r="U57" s="59"/>
      <c r="V57" s="59"/>
      <c r="W57" s="59"/>
      <c r="X57" s="59"/>
      <c r="Y57" s="59" t="s">
        <v>1</v>
      </c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 t="s">
        <v>1</v>
      </c>
      <c r="AM57" s="60"/>
      <c r="AN57" s="58"/>
      <c r="AO57" s="59"/>
      <c r="AP57" s="59"/>
      <c r="AQ57" s="59"/>
      <c r="AR57" s="59"/>
      <c r="AS57" s="60"/>
      <c r="AT57" s="58">
        <v>1</v>
      </c>
      <c r="AU57" s="59"/>
      <c r="AV57" s="60"/>
      <c r="AW57" s="58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60"/>
      <c r="BI57" s="58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60"/>
      <c r="BV57" s="58"/>
      <c r="BW57" s="61"/>
      <c r="BX57" s="61"/>
      <c r="BY57" s="59"/>
      <c r="BZ57" s="59"/>
      <c r="CA57" s="59"/>
      <c r="CB57" s="59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60"/>
      <c r="CN57" s="57"/>
      <c r="CO57" s="57"/>
      <c r="CP57" s="57"/>
      <c r="CQ57" s="57"/>
      <c r="CR57" s="57"/>
      <c r="CS57" s="57"/>
      <c r="CT57" s="57"/>
      <c r="CU57" s="57"/>
      <c r="CV57" s="57"/>
      <c r="CW57" s="57"/>
      <c r="CX57" s="57"/>
      <c r="CY57" s="57"/>
      <c r="CZ57" s="57"/>
      <c r="DA57" s="57"/>
      <c r="DB57" s="57"/>
      <c r="DC57" s="57"/>
      <c r="DD57" s="57"/>
      <c r="DE57" s="57"/>
      <c r="DF57" s="57"/>
      <c r="DG57" s="57"/>
      <c r="DH57" s="57"/>
      <c r="DI57" s="57"/>
      <c r="DJ57" s="57"/>
      <c r="DK57" s="57"/>
      <c r="DL57" s="55"/>
      <c r="DM57" s="168" t="s">
        <v>823</v>
      </c>
      <c r="DN57" s="168"/>
      <c r="DO57" s="168"/>
      <c r="DP57" s="168"/>
      <c r="DQ57" s="168"/>
      <c r="DR57" s="168"/>
      <c r="DS57" s="169"/>
      <c r="DT57" s="170" t="s">
        <v>45</v>
      </c>
      <c r="DU57" s="183"/>
      <c r="DV57" s="213" t="s">
        <v>920</v>
      </c>
      <c r="DW57" s="187"/>
      <c r="DX57" s="187"/>
      <c r="DY57" s="187"/>
      <c r="DZ57" s="187"/>
      <c r="EA57" s="187"/>
      <c r="EB57" s="187"/>
      <c r="EC57" s="187"/>
      <c r="ED57" s="187"/>
      <c r="EE57" s="187"/>
      <c r="EF57" s="187"/>
      <c r="EG57" s="187"/>
      <c r="EH57" s="187"/>
      <c r="EI57" s="187"/>
      <c r="EJ57" s="187"/>
      <c r="EK57" s="187"/>
      <c r="EL57" s="187"/>
      <c r="EM57" s="187"/>
      <c r="EN57" s="187"/>
      <c r="EO57" s="187"/>
      <c r="EP57" s="187"/>
      <c r="EQ57" s="187"/>
      <c r="ER57" s="187"/>
      <c r="ES57" s="187"/>
      <c r="ET57" s="187"/>
      <c r="EU57" s="187"/>
      <c r="EV57" s="187"/>
      <c r="EW57" s="214"/>
      <c r="EX57" s="156"/>
      <c r="EY57" s="157"/>
      <c r="EZ57" s="157"/>
      <c r="FA57" s="157"/>
      <c r="FB57" s="157"/>
      <c r="FC57" s="157"/>
      <c r="FD57" s="157"/>
      <c r="FE57" s="157"/>
      <c r="FF57" s="157"/>
      <c r="FG57" s="157"/>
      <c r="FH57" s="157"/>
      <c r="FI57" s="158"/>
      <c r="FX57" s="14" t="str">
        <f t="shared" si="77"/>
        <v>Runonessl Ahira</v>
      </c>
      <c r="FY57" s="14" t="str">
        <f t="shared" si="77"/>
        <v>Desolate</v>
      </c>
    </row>
    <row r="58" spans="1:182" ht="15.75" thickBot="1" x14ac:dyDescent="0.3">
      <c r="A58" s="39">
        <f>IF(A52&lt;&gt;"",A52,"")</f>
        <v>8</v>
      </c>
      <c r="B58" s="39" t="str">
        <f>IF(AND($A58&lt;&gt;"",B52&lt;&gt;""),B52,"")</f>
        <v>Uonuma</v>
      </c>
      <c r="C58" s="66" t="s">
        <v>315</v>
      </c>
      <c r="D58" s="36"/>
      <c r="E58" s="178"/>
      <c r="F58" s="179"/>
      <c r="G58" s="179"/>
      <c r="H58" s="179"/>
      <c r="I58" s="179"/>
      <c r="J58" s="179"/>
      <c r="K58" s="179"/>
      <c r="L58" s="179"/>
      <c r="M58" s="179"/>
      <c r="N58" s="180"/>
      <c r="O58" s="205" t="str">
        <f>IF(COUNTA(Q58:AM58)-COUNTBLANK(Q58:AM58)&gt;0,COUNTA(Q58:AM58)-COUNTBLANK(Q58:AM58)&amp;" Deposit &amp; "&amp;COUNTA(AN58:AS58)-COUNTBLANK(AN58:AS58) &amp; " Plant Types","")</f>
        <v>9 Deposit &amp; 3 Plant Types</v>
      </c>
      <c r="P58" s="205"/>
      <c r="Q58" s="46">
        <f>IF(COUNTA(Q52:Q57)&gt;0,COUNTA(Q52:Q57),"")</f>
        <v>1</v>
      </c>
      <c r="R58" s="47" t="str">
        <f t="shared" ref="R58:AA58" si="83">IF(COUNTA(R52:R57)&gt;0,COUNTA(R52:R57),"")</f>
        <v/>
      </c>
      <c r="S58" s="47" t="str">
        <f t="shared" si="83"/>
        <v/>
      </c>
      <c r="T58" s="47" t="str">
        <f t="shared" si="83"/>
        <v/>
      </c>
      <c r="U58" s="47" t="str">
        <f t="shared" si="83"/>
        <v/>
      </c>
      <c r="V58" s="47" t="str">
        <f t="shared" si="83"/>
        <v/>
      </c>
      <c r="W58" s="47" t="str">
        <f t="shared" si="83"/>
        <v/>
      </c>
      <c r="X58" s="47">
        <f t="shared" si="83"/>
        <v>1</v>
      </c>
      <c r="Y58" s="47">
        <f t="shared" si="83"/>
        <v>5</v>
      </c>
      <c r="Z58" s="47">
        <f t="shared" si="83"/>
        <v>1</v>
      </c>
      <c r="AA58" s="47" t="str">
        <f t="shared" si="83"/>
        <v/>
      </c>
      <c r="AB58" s="47" t="str">
        <f>IF(COUNTA(AB52:AB57)&gt;0,COUNTA(AB52:AB57),"")</f>
        <v/>
      </c>
      <c r="AC58" s="47" t="str">
        <f t="shared" ref="AC58:BK58" si="84">IF(COUNTA(AC52:AC57)&gt;0,COUNTA(AC52:AC57),"")</f>
        <v/>
      </c>
      <c r="AD58" s="47" t="str">
        <f t="shared" si="84"/>
        <v/>
      </c>
      <c r="AE58" s="47" t="str">
        <f t="shared" si="84"/>
        <v/>
      </c>
      <c r="AF58" s="47" t="str">
        <f t="shared" si="84"/>
        <v/>
      </c>
      <c r="AG58" s="47" t="str">
        <f t="shared" si="84"/>
        <v/>
      </c>
      <c r="AH58" s="47">
        <f t="shared" si="84"/>
        <v>2</v>
      </c>
      <c r="AI58" s="47">
        <f t="shared" si="84"/>
        <v>1</v>
      </c>
      <c r="AJ58" s="47" t="str">
        <f t="shared" si="84"/>
        <v/>
      </c>
      <c r="AK58" s="47">
        <f t="shared" si="84"/>
        <v>2</v>
      </c>
      <c r="AL58" s="47">
        <f t="shared" si="84"/>
        <v>3</v>
      </c>
      <c r="AM58" s="48">
        <f t="shared" si="84"/>
        <v>1</v>
      </c>
      <c r="AN58" s="46" t="str">
        <f t="shared" si="84"/>
        <v/>
      </c>
      <c r="AO58" s="47">
        <f t="shared" si="84"/>
        <v>1</v>
      </c>
      <c r="AP58" s="47" t="str">
        <f t="shared" si="84"/>
        <v/>
      </c>
      <c r="AQ58" s="47">
        <f t="shared" si="84"/>
        <v>1</v>
      </c>
      <c r="AR58" s="47">
        <f t="shared" si="84"/>
        <v>2</v>
      </c>
      <c r="AS58" s="48" t="str">
        <f t="shared" si="84"/>
        <v/>
      </c>
      <c r="AT58" s="46">
        <f t="shared" si="84"/>
        <v>1</v>
      </c>
      <c r="AU58" s="47" t="str">
        <f t="shared" si="84"/>
        <v/>
      </c>
      <c r="AV58" s="48" t="str">
        <f t="shared" si="84"/>
        <v/>
      </c>
      <c r="AW58" s="46" t="str">
        <f t="shared" si="84"/>
        <v/>
      </c>
      <c r="AX58" s="47" t="str">
        <f t="shared" si="84"/>
        <v/>
      </c>
      <c r="AY58" s="47" t="str">
        <f t="shared" si="84"/>
        <v/>
      </c>
      <c r="AZ58" s="47" t="str">
        <f t="shared" si="84"/>
        <v/>
      </c>
      <c r="BA58" s="47" t="str">
        <f t="shared" si="84"/>
        <v/>
      </c>
      <c r="BB58" s="47" t="str">
        <f t="shared" si="84"/>
        <v/>
      </c>
      <c r="BC58" s="47" t="str">
        <f t="shared" si="84"/>
        <v/>
      </c>
      <c r="BD58" s="47" t="str">
        <f t="shared" si="84"/>
        <v/>
      </c>
      <c r="BE58" s="47" t="str">
        <f t="shared" si="84"/>
        <v/>
      </c>
      <c r="BF58" s="47" t="str">
        <f t="shared" si="84"/>
        <v/>
      </c>
      <c r="BG58" s="47" t="str">
        <f t="shared" si="84"/>
        <v/>
      </c>
      <c r="BH58" s="48" t="str">
        <f t="shared" si="84"/>
        <v/>
      </c>
      <c r="BI58" s="46" t="str">
        <f t="shared" si="84"/>
        <v/>
      </c>
      <c r="BJ58" s="47" t="str">
        <f t="shared" si="84"/>
        <v/>
      </c>
      <c r="BK58" s="47" t="str">
        <f t="shared" si="84"/>
        <v/>
      </c>
      <c r="BL58" s="47"/>
      <c r="BM58" s="47" t="str">
        <f t="shared" ref="BM58:BU58" si="85">IF(COUNTA(BM52:BM57)&gt;0,COUNTA(BM52:BM57),"")</f>
        <v/>
      </c>
      <c r="BN58" s="47" t="str">
        <f t="shared" si="85"/>
        <v/>
      </c>
      <c r="BO58" s="47" t="str">
        <f t="shared" si="85"/>
        <v/>
      </c>
      <c r="BP58" s="47" t="str">
        <f t="shared" si="85"/>
        <v/>
      </c>
      <c r="BQ58" s="47" t="str">
        <f t="shared" si="85"/>
        <v/>
      </c>
      <c r="BR58" s="47" t="str">
        <f t="shared" si="85"/>
        <v/>
      </c>
      <c r="BS58" s="47" t="str">
        <f t="shared" si="85"/>
        <v/>
      </c>
      <c r="BT58" s="47" t="str">
        <f t="shared" si="85"/>
        <v/>
      </c>
      <c r="BU58" s="48" t="str">
        <f t="shared" si="85"/>
        <v/>
      </c>
      <c r="BV58" s="46" t="str">
        <f>IF(COUNTA(BV52:BV57)&gt;0,COUNTA(BV52:BV57),"")</f>
        <v/>
      </c>
      <c r="BW58" s="47">
        <f t="shared" ref="BW58:DL58" si="86">IF(COUNTA(BW52:BW57)&gt;0,COUNTA(BW52:BW57),"")</f>
        <v>1</v>
      </c>
      <c r="BX58" s="47">
        <f t="shared" si="86"/>
        <v>1</v>
      </c>
      <c r="BY58" s="47" t="str">
        <f t="shared" si="86"/>
        <v/>
      </c>
      <c r="BZ58" s="47" t="str">
        <f t="shared" si="86"/>
        <v/>
      </c>
      <c r="CA58" s="47" t="str">
        <f t="shared" si="86"/>
        <v/>
      </c>
      <c r="CB58" s="47" t="str">
        <f t="shared" si="86"/>
        <v/>
      </c>
      <c r="CC58" s="47" t="str">
        <f t="shared" si="86"/>
        <v/>
      </c>
      <c r="CD58" s="47">
        <f t="shared" si="86"/>
        <v>1</v>
      </c>
      <c r="CE58" s="47" t="str">
        <f t="shared" si="86"/>
        <v/>
      </c>
      <c r="CF58" s="47" t="str">
        <f t="shared" si="86"/>
        <v/>
      </c>
      <c r="CG58" s="47" t="str">
        <f t="shared" si="86"/>
        <v/>
      </c>
      <c r="CH58" s="47" t="str">
        <f t="shared" si="86"/>
        <v/>
      </c>
      <c r="CI58" s="47" t="str">
        <f t="shared" si="86"/>
        <v/>
      </c>
      <c r="CJ58" s="47">
        <f t="shared" si="86"/>
        <v>1</v>
      </c>
      <c r="CK58" s="47" t="str">
        <f t="shared" si="86"/>
        <v/>
      </c>
      <c r="CL58" s="47" t="str">
        <f t="shared" si="86"/>
        <v/>
      </c>
      <c r="CM58" s="48" t="str">
        <f t="shared" si="86"/>
        <v/>
      </c>
      <c r="CN58" s="46" t="str">
        <f t="shared" si="86"/>
        <v/>
      </c>
      <c r="CO58" s="47" t="str">
        <f t="shared" si="86"/>
        <v/>
      </c>
      <c r="CP58" s="47" t="str">
        <f t="shared" si="86"/>
        <v/>
      </c>
      <c r="CQ58" s="47" t="str">
        <f t="shared" si="86"/>
        <v/>
      </c>
      <c r="CR58" s="47" t="str">
        <f t="shared" si="86"/>
        <v/>
      </c>
      <c r="CS58" s="47" t="str">
        <f t="shared" si="86"/>
        <v/>
      </c>
      <c r="CT58" s="47" t="str">
        <f t="shared" si="86"/>
        <v/>
      </c>
      <c r="CU58" s="47" t="str">
        <f t="shared" si="86"/>
        <v/>
      </c>
      <c r="CV58" s="47" t="str">
        <f t="shared" si="86"/>
        <v/>
      </c>
      <c r="CW58" s="47" t="str">
        <f t="shared" si="86"/>
        <v/>
      </c>
      <c r="CX58" s="47" t="str">
        <f t="shared" si="86"/>
        <v/>
      </c>
      <c r="CY58" s="47" t="str">
        <f t="shared" si="86"/>
        <v/>
      </c>
      <c r="CZ58" s="47" t="str">
        <f t="shared" si="86"/>
        <v/>
      </c>
      <c r="DA58" s="47" t="str">
        <f t="shared" si="86"/>
        <v/>
      </c>
      <c r="DB58" s="47" t="str">
        <f t="shared" si="86"/>
        <v/>
      </c>
      <c r="DC58" s="47" t="str">
        <f t="shared" si="86"/>
        <v/>
      </c>
      <c r="DD58" s="47" t="str">
        <f t="shared" si="86"/>
        <v/>
      </c>
      <c r="DE58" s="47" t="str">
        <f t="shared" si="86"/>
        <v/>
      </c>
      <c r="DF58" s="47" t="str">
        <f t="shared" si="86"/>
        <v/>
      </c>
      <c r="DG58" s="47" t="str">
        <f t="shared" si="86"/>
        <v/>
      </c>
      <c r="DH58" s="47" t="str">
        <f t="shared" si="86"/>
        <v/>
      </c>
      <c r="DI58" s="47" t="str">
        <f t="shared" si="86"/>
        <v/>
      </c>
      <c r="DJ58" s="47" t="str">
        <f t="shared" si="86"/>
        <v/>
      </c>
      <c r="DK58" s="47" t="str">
        <f t="shared" si="86"/>
        <v/>
      </c>
      <c r="DL58" s="48" t="str">
        <f t="shared" si="86"/>
        <v/>
      </c>
      <c r="DM58" s="168" t="s">
        <v>822</v>
      </c>
      <c r="DN58" s="168"/>
      <c r="DO58" s="168"/>
      <c r="DP58" s="168"/>
      <c r="DQ58" s="168"/>
      <c r="DR58" s="168"/>
      <c r="DS58" s="169"/>
      <c r="DT58" s="184"/>
      <c r="DU58" s="170"/>
      <c r="DV58" s="215"/>
      <c r="DW58" s="216"/>
      <c r="DX58" s="216"/>
      <c r="DY58" s="216"/>
      <c r="DZ58" s="216"/>
      <c r="EA58" s="216"/>
      <c r="EB58" s="216"/>
      <c r="EC58" s="216"/>
      <c r="ED58" s="216"/>
      <c r="EE58" s="216"/>
      <c r="EF58" s="216"/>
      <c r="EG58" s="216"/>
      <c r="EH58" s="216"/>
      <c r="EI58" s="216"/>
      <c r="EJ58" s="216"/>
      <c r="EK58" s="216"/>
      <c r="EL58" s="216"/>
      <c r="EM58" s="216"/>
      <c r="EN58" s="216"/>
      <c r="EO58" s="216"/>
      <c r="EP58" s="216"/>
      <c r="EQ58" s="216"/>
      <c r="ER58" s="216"/>
      <c r="ES58" s="216"/>
      <c r="ET58" s="216"/>
      <c r="EU58" s="216"/>
      <c r="EV58" s="216"/>
      <c r="EW58" s="217"/>
      <c r="EX58" s="147"/>
      <c r="EY58" s="146"/>
      <c r="EZ58" s="146"/>
      <c r="FA58" s="146"/>
      <c r="FB58" s="146"/>
      <c r="FC58" s="146"/>
      <c r="FD58" s="146"/>
      <c r="FE58" s="146"/>
      <c r="FF58" s="146"/>
      <c r="FG58" s="146"/>
      <c r="FH58" s="146"/>
      <c r="FI58" s="148"/>
    </row>
  </sheetData>
  <autoFilter ref="A2:CM16" xr:uid="{FC578460-C69D-4636-8C7E-BDB064096637}"/>
  <sortState xmlns:xlrd2="http://schemas.microsoft.com/office/spreadsheetml/2017/richdata2" columnSort="1" ref="EP2:EW2">
    <sortCondition ref="EP2:EW2"/>
  </sortState>
  <mergeCells count="135">
    <mergeCell ref="DV57:EW58"/>
    <mergeCell ref="DM58:DS58"/>
    <mergeCell ref="DT58:DU58"/>
    <mergeCell ref="O9:P9"/>
    <mergeCell ref="E9:N9"/>
    <mergeCell ref="E16:N16"/>
    <mergeCell ref="O16:P16"/>
    <mergeCell ref="E23:N23"/>
    <mergeCell ref="O23:P23"/>
    <mergeCell ref="E30:N30"/>
    <mergeCell ref="O30:P30"/>
    <mergeCell ref="E37:N37"/>
    <mergeCell ref="O37:P37"/>
    <mergeCell ref="E44:N44"/>
    <mergeCell ref="O44:P44"/>
    <mergeCell ref="E51:N51"/>
    <mergeCell ref="O51:P51"/>
    <mergeCell ref="E58:N58"/>
    <mergeCell ref="O58:P58"/>
    <mergeCell ref="DV50:EW51"/>
    <mergeCell ref="DM51:DS51"/>
    <mergeCell ref="DT51:DU51"/>
    <mergeCell ref="DV56:EC56"/>
    <mergeCell ref="ED56:EE56"/>
    <mergeCell ref="EF56:EL56"/>
    <mergeCell ref="EM56:EN56"/>
    <mergeCell ref="EO56:EU56"/>
    <mergeCell ref="EV56:EW56"/>
    <mergeCell ref="DV43:EW44"/>
    <mergeCell ref="DM44:DS44"/>
    <mergeCell ref="DT44:DU44"/>
    <mergeCell ref="DV49:EC49"/>
    <mergeCell ref="ED49:EE49"/>
    <mergeCell ref="EF49:EL49"/>
    <mergeCell ref="EM49:EN49"/>
    <mergeCell ref="EO49:EU49"/>
    <mergeCell ref="EV49:EW49"/>
    <mergeCell ref="DV36:EW37"/>
    <mergeCell ref="DM37:DS37"/>
    <mergeCell ref="DT37:DU37"/>
    <mergeCell ref="DV42:EC42"/>
    <mergeCell ref="ED42:EE42"/>
    <mergeCell ref="EF42:EL42"/>
    <mergeCell ref="EM42:EN42"/>
    <mergeCell ref="EO42:EU42"/>
    <mergeCell ref="EV42:EW42"/>
    <mergeCell ref="DV29:EW30"/>
    <mergeCell ref="DM30:DS30"/>
    <mergeCell ref="DT30:DU30"/>
    <mergeCell ref="DV35:EC35"/>
    <mergeCell ref="ED35:EE35"/>
    <mergeCell ref="EF35:EL35"/>
    <mergeCell ref="EM35:EN35"/>
    <mergeCell ref="EO35:EU35"/>
    <mergeCell ref="EV35:EW35"/>
    <mergeCell ref="EO21:EU21"/>
    <mergeCell ref="EV21:EW21"/>
    <mergeCell ref="DV22:EW23"/>
    <mergeCell ref="DM23:DS23"/>
    <mergeCell ref="DT23:DU23"/>
    <mergeCell ref="DV28:EC28"/>
    <mergeCell ref="ED28:EE28"/>
    <mergeCell ref="EF28:EL28"/>
    <mergeCell ref="EM28:EN28"/>
    <mergeCell ref="EO28:EU28"/>
    <mergeCell ref="EV28:EW28"/>
    <mergeCell ref="DM9:DS9"/>
    <mergeCell ref="DT9:DU9"/>
    <mergeCell ref="DV8:EW9"/>
    <mergeCell ref="DV14:EC14"/>
    <mergeCell ref="ED14:EE14"/>
    <mergeCell ref="EF14:EL14"/>
    <mergeCell ref="EM14:EN14"/>
    <mergeCell ref="EO14:EU14"/>
    <mergeCell ref="EV14:EW14"/>
    <mergeCell ref="DV15:EW16"/>
    <mergeCell ref="DM16:DS16"/>
    <mergeCell ref="DT16:DU16"/>
    <mergeCell ref="DV21:EC21"/>
    <mergeCell ref="ED21:EE21"/>
    <mergeCell ref="EF21:EL21"/>
    <mergeCell ref="EM21:EN21"/>
    <mergeCell ref="EX1:FI1"/>
    <mergeCell ref="EX9:FI9"/>
    <mergeCell ref="EO1:EW1"/>
    <mergeCell ref="DM7:DS7"/>
    <mergeCell ref="DT7:DU7"/>
    <mergeCell ref="DM8:DS8"/>
    <mergeCell ref="DT8:DU8"/>
    <mergeCell ref="DV7:EC7"/>
    <mergeCell ref="ED7:EE7"/>
    <mergeCell ref="EM7:EN7"/>
    <mergeCell ref="EV7:EW7"/>
    <mergeCell ref="EF7:EL7"/>
    <mergeCell ref="EO7:EU7"/>
    <mergeCell ref="C2:D2"/>
    <mergeCell ref="C1:D1"/>
    <mergeCell ref="DM1:DU1"/>
    <mergeCell ref="DV1:EE1"/>
    <mergeCell ref="EF1:EN1"/>
    <mergeCell ref="BV1:CM1"/>
    <mergeCell ref="BI1:BU1"/>
    <mergeCell ref="Q1:AM1"/>
    <mergeCell ref="AT1:AV1"/>
    <mergeCell ref="AW1:BH1"/>
    <mergeCell ref="CN1:DL1"/>
    <mergeCell ref="AN1:AS1"/>
    <mergeCell ref="DT15:DU15"/>
    <mergeCell ref="DT14:DU14"/>
    <mergeCell ref="DM14:DS14"/>
    <mergeCell ref="DM15:DS15"/>
    <mergeCell ref="DM21:DS21"/>
    <mergeCell ref="DT21:DU21"/>
    <mergeCell ref="DM22:DS22"/>
    <mergeCell ref="DT22:DU22"/>
    <mergeCell ref="DM28:DS28"/>
    <mergeCell ref="DT28:DU28"/>
    <mergeCell ref="DM29:DS29"/>
    <mergeCell ref="DT29:DU29"/>
    <mergeCell ref="DM35:DS35"/>
    <mergeCell ref="DT35:DU35"/>
    <mergeCell ref="DM36:DS36"/>
    <mergeCell ref="DT36:DU36"/>
    <mergeCell ref="DM42:DS42"/>
    <mergeCell ref="DT42:DU42"/>
    <mergeCell ref="DM43:DS43"/>
    <mergeCell ref="DT43:DU43"/>
    <mergeCell ref="DM49:DS49"/>
    <mergeCell ref="DT49:DU49"/>
    <mergeCell ref="DM50:DS50"/>
    <mergeCell ref="DT50:DU50"/>
    <mergeCell ref="DM56:DS56"/>
    <mergeCell ref="DT56:DU56"/>
    <mergeCell ref="DM57:DS57"/>
    <mergeCell ref="DT57:DU57"/>
  </mergeCells>
  <conditionalFormatting sqref="D7">
    <cfRule type="cellIs" dxfId="3529" priority="45076" operator="equal">
      <formula>"Strong"</formula>
    </cfRule>
    <cfRule type="cellIs" dxfId="3528" priority="45077" operator="equal">
      <formula>"Average"</formula>
    </cfRule>
    <cfRule type="cellIs" dxfId="3527" priority="45078" operator="equal">
      <formula>"Weak"</formula>
    </cfRule>
  </conditionalFormatting>
  <conditionalFormatting sqref="DV1:DV2 EF1:EF2 EO1:EO2 DM1:DM2 CW59:CW1048576 DG59:DG1048576 DP59:DP1048576 CN59:CN1048576 DM7">
    <cfRule type="cellIs" dxfId="3526" priority="44297" operator="equal">
      <formula>"C"</formula>
    </cfRule>
    <cfRule type="cellIs" dxfId="3525" priority="44298" operator="equal">
      <formula>"B"</formula>
    </cfRule>
    <cfRule type="cellIs" dxfId="3524" priority="44299" operator="equal">
      <formula>"A"</formula>
    </cfRule>
    <cfRule type="cellIs" dxfId="3523" priority="44300" operator="equal">
      <formula>"S"</formula>
    </cfRule>
  </conditionalFormatting>
  <conditionalFormatting sqref="DT7">
    <cfRule type="cellIs" dxfId="3522" priority="39497" operator="equal">
      <formula>"C"</formula>
    </cfRule>
    <cfRule type="cellIs" dxfId="3521" priority="39498" operator="equal">
      <formula>"B"</formula>
    </cfRule>
    <cfRule type="cellIs" dxfId="3520" priority="39499" operator="equal">
      <formula>"A"</formula>
    </cfRule>
    <cfRule type="cellIs" dxfId="3519" priority="39500" operator="equal">
      <formula>"S"</formula>
    </cfRule>
  </conditionalFormatting>
  <conditionalFormatting sqref="D14">
    <cfRule type="cellIs" dxfId="3470" priority="5083" operator="equal">
      <formula>"Strong"</formula>
    </cfRule>
    <cfRule type="cellIs" dxfId="3469" priority="5084" operator="equal">
      <formula>"Average"</formula>
    </cfRule>
    <cfRule type="cellIs" dxfId="3468" priority="5085" operator="equal">
      <formula>"Weak"</formula>
    </cfRule>
  </conditionalFormatting>
  <conditionalFormatting sqref="D35">
    <cfRule type="cellIs" dxfId="3444" priority="3408" operator="equal">
      <formula>"Strong"</formula>
    </cfRule>
    <cfRule type="cellIs" dxfId="3443" priority="3409" operator="equal">
      <formula>"Average"</formula>
    </cfRule>
    <cfRule type="cellIs" dxfId="3442" priority="3410" operator="equal">
      <formula>"Weak"</formula>
    </cfRule>
  </conditionalFormatting>
  <conditionalFormatting sqref="D56">
    <cfRule type="cellIs" dxfId="3441" priority="3339" operator="equal">
      <formula>"Strong"</formula>
    </cfRule>
    <cfRule type="cellIs" dxfId="3440" priority="3340" operator="equal">
      <formula>"Average"</formula>
    </cfRule>
    <cfRule type="cellIs" dxfId="3439" priority="3341" operator="equal">
      <formula>"Weak"</formula>
    </cfRule>
  </conditionalFormatting>
  <conditionalFormatting sqref="D21">
    <cfRule type="cellIs" dxfId="3414" priority="3454" operator="equal">
      <formula>"Strong"</formula>
    </cfRule>
    <cfRule type="cellIs" dxfId="3413" priority="3455" operator="equal">
      <formula>"Average"</formula>
    </cfRule>
    <cfRule type="cellIs" dxfId="3412" priority="3456" operator="equal">
      <formula>"Weak"</formula>
    </cfRule>
  </conditionalFormatting>
  <conditionalFormatting sqref="D42">
    <cfRule type="cellIs" dxfId="3411" priority="3385" operator="equal">
      <formula>"Strong"</formula>
    </cfRule>
    <cfRule type="cellIs" dxfId="3410" priority="3386" operator="equal">
      <formula>"Average"</formula>
    </cfRule>
    <cfRule type="cellIs" dxfId="3409" priority="3387" operator="equal">
      <formula>"Weak"</formula>
    </cfRule>
  </conditionalFormatting>
  <conditionalFormatting sqref="D28">
    <cfRule type="cellIs" dxfId="3338" priority="3431" operator="equal">
      <formula>"Strong"</formula>
    </cfRule>
    <cfRule type="cellIs" dxfId="3337" priority="3432" operator="equal">
      <formula>"Average"</formula>
    </cfRule>
    <cfRule type="cellIs" dxfId="3336" priority="3433" operator="equal">
      <formula>"Weak"</formula>
    </cfRule>
  </conditionalFormatting>
  <conditionalFormatting sqref="D49">
    <cfRule type="cellIs" dxfId="3289" priority="3362" operator="equal">
      <formula>"Strong"</formula>
    </cfRule>
    <cfRule type="cellIs" dxfId="3288" priority="3363" operator="equal">
      <formula>"Average"</formula>
    </cfRule>
    <cfRule type="cellIs" dxfId="3287" priority="3364" operator="equal">
      <formula>"Weak"</formula>
    </cfRule>
  </conditionalFormatting>
  <conditionalFormatting sqref="EM49">
    <cfRule type="cellIs" dxfId="543" priority="105" operator="equal">
      <formula>"C"</formula>
    </cfRule>
    <cfRule type="cellIs" dxfId="542" priority="106" operator="equal">
      <formula>"B"</formula>
    </cfRule>
    <cfRule type="cellIs" dxfId="541" priority="107" operator="equal">
      <formula>"A"</formula>
    </cfRule>
    <cfRule type="cellIs" dxfId="540" priority="108" operator="equal">
      <formula>"S"</formula>
    </cfRule>
  </conditionalFormatting>
  <conditionalFormatting sqref="EO35">
    <cfRule type="cellIs" dxfId="539" priority="189" operator="equal">
      <formula>"C"</formula>
    </cfRule>
    <cfRule type="cellIs" dxfId="538" priority="190" operator="equal">
      <formula>"B"</formula>
    </cfRule>
    <cfRule type="cellIs" dxfId="537" priority="191" operator="equal">
      <formula>"A"</formula>
    </cfRule>
    <cfRule type="cellIs" dxfId="536" priority="192" operator="equal">
      <formula>"S"</formula>
    </cfRule>
  </conditionalFormatting>
  <conditionalFormatting sqref="DM28">
    <cfRule type="cellIs" dxfId="535" priority="281" operator="equal">
      <formula>"C"</formula>
    </cfRule>
    <cfRule type="cellIs" dxfId="534" priority="282" operator="equal">
      <formula>"B"</formula>
    </cfRule>
    <cfRule type="cellIs" dxfId="533" priority="283" operator="equal">
      <formula>"A"</formula>
    </cfRule>
    <cfRule type="cellIs" dxfId="532" priority="284" operator="equal">
      <formula>"S"</formula>
    </cfRule>
  </conditionalFormatting>
  <conditionalFormatting sqref="DT21">
    <cfRule type="cellIs" dxfId="531" priority="325" operator="equal">
      <formula>"C"</formula>
    </cfRule>
    <cfRule type="cellIs" dxfId="530" priority="326" operator="equal">
      <formula>"B"</formula>
    </cfRule>
    <cfRule type="cellIs" dxfId="529" priority="327" operator="equal">
      <formula>"A"</formula>
    </cfRule>
    <cfRule type="cellIs" dxfId="528" priority="328" operator="equal">
      <formula>"S"</formula>
    </cfRule>
  </conditionalFormatting>
  <conditionalFormatting sqref="DT16">
    <cfRule type="cellIs" dxfId="523" priority="413" operator="equal">
      <formula>"C"</formula>
    </cfRule>
    <cfRule type="cellIs" dxfId="522" priority="414" operator="equal">
      <formula>"B"</formula>
    </cfRule>
    <cfRule type="cellIs" dxfId="521" priority="415" operator="equal">
      <formula>"A"</formula>
    </cfRule>
    <cfRule type="cellIs" dxfId="520" priority="416" operator="equal">
      <formula>"S"</formula>
    </cfRule>
  </conditionalFormatting>
  <conditionalFormatting sqref="DM8">
    <cfRule type="cellIs" dxfId="519" priority="457" operator="equal">
      <formula>"C"</formula>
    </cfRule>
    <cfRule type="cellIs" dxfId="518" priority="458" operator="equal">
      <formula>"B"</formula>
    </cfRule>
    <cfRule type="cellIs" dxfId="517" priority="459" operator="equal">
      <formula>"A"</formula>
    </cfRule>
    <cfRule type="cellIs" dxfId="516" priority="460" operator="equal">
      <formula>"S"</formula>
    </cfRule>
  </conditionalFormatting>
  <conditionalFormatting sqref="EO56">
    <cfRule type="cellIs" dxfId="479" priority="45" operator="equal">
      <formula>"C"</formula>
    </cfRule>
    <cfRule type="cellIs" dxfId="478" priority="46" operator="equal">
      <formula>"B"</formula>
    </cfRule>
    <cfRule type="cellIs" dxfId="477" priority="47" operator="equal">
      <formula>"A"</formula>
    </cfRule>
    <cfRule type="cellIs" dxfId="476" priority="48" operator="equal">
      <formula>"S"</formula>
    </cfRule>
  </conditionalFormatting>
  <conditionalFormatting sqref="EF56">
    <cfRule type="cellIs" dxfId="475" priority="1" operator="equal">
      <formula>"C"</formula>
    </cfRule>
    <cfRule type="cellIs" dxfId="474" priority="2" operator="equal">
      <formula>"B"</formula>
    </cfRule>
    <cfRule type="cellIs" dxfId="473" priority="3" operator="equal">
      <formula>"A"</formula>
    </cfRule>
    <cfRule type="cellIs" dxfId="472" priority="4" operator="equal">
      <formula>"S"</formula>
    </cfRule>
  </conditionalFormatting>
  <conditionalFormatting sqref="DM9">
    <cfRule type="cellIs" dxfId="471" priority="465" operator="equal">
      <formula>"C"</formula>
    </cfRule>
    <cfRule type="cellIs" dxfId="470" priority="466" operator="equal">
      <formula>"B"</formula>
    </cfRule>
    <cfRule type="cellIs" dxfId="469" priority="467" operator="equal">
      <formula>"A"</formula>
    </cfRule>
    <cfRule type="cellIs" dxfId="468" priority="468" operator="equal">
      <formula>"S"</formula>
    </cfRule>
  </conditionalFormatting>
  <conditionalFormatting sqref="DT9">
    <cfRule type="cellIs" dxfId="467" priority="461" operator="equal">
      <formula>"C"</formula>
    </cfRule>
    <cfRule type="cellIs" dxfId="466" priority="462" operator="equal">
      <formula>"B"</formula>
    </cfRule>
    <cfRule type="cellIs" dxfId="465" priority="463" operator="equal">
      <formula>"A"</formula>
    </cfRule>
    <cfRule type="cellIs" dxfId="464" priority="464" operator="equal">
      <formula>"S"</formula>
    </cfRule>
  </conditionalFormatting>
  <conditionalFormatting sqref="DT8">
    <cfRule type="cellIs" dxfId="459" priority="453" operator="equal">
      <formula>"C"</formula>
    </cfRule>
    <cfRule type="cellIs" dxfId="458" priority="454" operator="equal">
      <formula>"B"</formula>
    </cfRule>
    <cfRule type="cellIs" dxfId="457" priority="455" operator="equal">
      <formula>"A"</formula>
    </cfRule>
    <cfRule type="cellIs" dxfId="456" priority="456" operator="equal">
      <formula>"S"</formula>
    </cfRule>
  </conditionalFormatting>
  <conditionalFormatting sqref="DV7">
    <cfRule type="cellIs" dxfId="455" priority="449" operator="equal">
      <formula>"C"</formula>
    </cfRule>
    <cfRule type="cellIs" dxfId="454" priority="450" operator="equal">
      <formula>"B"</formula>
    </cfRule>
    <cfRule type="cellIs" dxfId="453" priority="451" operator="equal">
      <formula>"A"</formula>
    </cfRule>
    <cfRule type="cellIs" dxfId="452" priority="452" operator="equal">
      <formula>"S"</formula>
    </cfRule>
  </conditionalFormatting>
  <conditionalFormatting sqref="ED7">
    <cfRule type="cellIs" dxfId="451" priority="445" operator="equal">
      <formula>"C"</formula>
    </cfRule>
    <cfRule type="cellIs" dxfId="450" priority="446" operator="equal">
      <formula>"B"</formula>
    </cfRule>
    <cfRule type="cellIs" dxfId="449" priority="447" operator="equal">
      <formula>"A"</formula>
    </cfRule>
    <cfRule type="cellIs" dxfId="448" priority="448" operator="equal">
      <formula>"S"</formula>
    </cfRule>
  </conditionalFormatting>
  <conditionalFormatting sqref="EM7">
    <cfRule type="cellIs" dxfId="447" priority="441" operator="equal">
      <formula>"C"</formula>
    </cfRule>
    <cfRule type="cellIs" dxfId="446" priority="442" operator="equal">
      <formula>"B"</formula>
    </cfRule>
    <cfRule type="cellIs" dxfId="445" priority="443" operator="equal">
      <formula>"A"</formula>
    </cfRule>
    <cfRule type="cellIs" dxfId="444" priority="444" operator="equal">
      <formula>"S"</formula>
    </cfRule>
  </conditionalFormatting>
  <conditionalFormatting sqref="EV7">
    <cfRule type="cellIs" dxfId="443" priority="437" operator="equal">
      <formula>"C"</formula>
    </cfRule>
    <cfRule type="cellIs" dxfId="442" priority="438" operator="equal">
      <formula>"B"</formula>
    </cfRule>
    <cfRule type="cellIs" dxfId="441" priority="439" operator="equal">
      <formula>"A"</formula>
    </cfRule>
    <cfRule type="cellIs" dxfId="440" priority="440" operator="equal">
      <formula>"S"</formula>
    </cfRule>
  </conditionalFormatting>
  <conditionalFormatting sqref="EF7">
    <cfRule type="cellIs" dxfId="439" priority="433" operator="equal">
      <formula>"C"</formula>
    </cfRule>
    <cfRule type="cellIs" dxfId="438" priority="434" operator="equal">
      <formula>"B"</formula>
    </cfRule>
    <cfRule type="cellIs" dxfId="437" priority="435" operator="equal">
      <formula>"A"</formula>
    </cfRule>
    <cfRule type="cellIs" dxfId="436" priority="436" operator="equal">
      <formula>"S"</formula>
    </cfRule>
  </conditionalFormatting>
  <conditionalFormatting sqref="EO7">
    <cfRule type="cellIs" dxfId="435" priority="429" operator="equal">
      <formula>"C"</formula>
    </cfRule>
    <cfRule type="cellIs" dxfId="434" priority="430" operator="equal">
      <formula>"B"</formula>
    </cfRule>
    <cfRule type="cellIs" dxfId="433" priority="431" operator="equal">
      <formula>"A"</formula>
    </cfRule>
    <cfRule type="cellIs" dxfId="432" priority="432" operator="equal">
      <formula>"S"</formula>
    </cfRule>
  </conditionalFormatting>
  <conditionalFormatting sqref="DM14">
    <cfRule type="cellIs" dxfId="431" priority="425" operator="equal">
      <formula>"C"</formula>
    </cfRule>
    <cfRule type="cellIs" dxfId="430" priority="426" operator="equal">
      <formula>"B"</formula>
    </cfRule>
    <cfRule type="cellIs" dxfId="429" priority="427" operator="equal">
      <formula>"A"</formula>
    </cfRule>
    <cfRule type="cellIs" dxfId="428" priority="428" operator="equal">
      <formula>"S"</formula>
    </cfRule>
  </conditionalFormatting>
  <conditionalFormatting sqref="DT14">
    <cfRule type="cellIs" dxfId="427" priority="421" operator="equal">
      <formula>"C"</formula>
    </cfRule>
    <cfRule type="cellIs" dxfId="426" priority="422" operator="equal">
      <formula>"B"</formula>
    </cfRule>
    <cfRule type="cellIs" dxfId="425" priority="423" operator="equal">
      <formula>"A"</formula>
    </cfRule>
    <cfRule type="cellIs" dxfId="424" priority="424" operator="equal">
      <formula>"S"</formula>
    </cfRule>
  </conditionalFormatting>
  <conditionalFormatting sqref="DM16">
    <cfRule type="cellIs" dxfId="423" priority="417" operator="equal">
      <formula>"C"</formula>
    </cfRule>
    <cfRule type="cellIs" dxfId="422" priority="418" operator="equal">
      <formula>"B"</formula>
    </cfRule>
    <cfRule type="cellIs" dxfId="421" priority="419" operator="equal">
      <formula>"A"</formula>
    </cfRule>
    <cfRule type="cellIs" dxfId="420" priority="420" operator="equal">
      <formula>"S"</formula>
    </cfRule>
  </conditionalFormatting>
  <conditionalFormatting sqref="DM15">
    <cfRule type="cellIs" dxfId="415" priority="409" operator="equal">
      <formula>"C"</formula>
    </cfRule>
    <cfRule type="cellIs" dxfId="414" priority="410" operator="equal">
      <formula>"B"</formula>
    </cfRule>
    <cfRule type="cellIs" dxfId="413" priority="411" operator="equal">
      <formula>"A"</formula>
    </cfRule>
    <cfRule type="cellIs" dxfId="412" priority="412" operator="equal">
      <formula>"S"</formula>
    </cfRule>
  </conditionalFormatting>
  <conditionalFormatting sqref="DT15">
    <cfRule type="cellIs" dxfId="411" priority="405" operator="equal">
      <formula>"C"</formula>
    </cfRule>
    <cfRule type="cellIs" dxfId="410" priority="406" operator="equal">
      <formula>"B"</formula>
    </cfRule>
    <cfRule type="cellIs" dxfId="409" priority="407" operator="equal">
      <formula>"A"</formula>
    </cfRule>
    <cfRule type="cellIs" dxfId="408" priority="408" operator="equal">
      <formula>"S"</formula>
    </cfRule>
  </conditionalFormatting>
  <conditionalFormatting sqref="DV14">
    <cfRule type="cellIs" dxfId="407" priority="401" operator="equal">
      <formula>"C"</formula>
    </cfRule>
    <cfRule type="cellIs" dxfId="406" priority="402" operator="equal">
      <formula>"B"</formula>
    </cfRule>
    <cfRule type="cellIs" dxfId="405" priority="403" operator="equal">
      <formula>"A"</formula>
    </cfRule>
    <cfRule type="cellIs" dxfId="404" priority="404" operator="equal">
      <formula>"S"</formula>
    </cfRule>
  </conditionalFormatting>
  <conditionalFormatting sqref="ED14">
    <cfRule type="cellIs" dxfId="403" priority="397" operator="equal">
      <formula>"C"</formula>
    </cfRule>
    <cfRule type="cellIs" dxfId="402" priority="398" operator="equal">
      <formula>"B"</formula>
    </cfRule>
    <cfRule type="cellIs" dxfId="401" priority="399" operator="equal">
      <formula>"A"</formula>
    </cfRule>
    <cfRule type="cellIs" dxfId="400" priority="400" operator="equal">
      <formula>"S"</formula>
    </cfRule>
  </conditionalFormatting>
  <conditionalFormatting sqref="EM14">
    <cfRule type="cellIs" dxfId="399" priority="393" operator="equal">
      <formula>"C"</formula>
    </cfRule>
    <cfRule type="cellIs" dxfId="398" priority="394" operator="equal">
      <formula>"B"</formula>
    </cfRule>
    <cfRule type="cellIs" dxfId="397" priority="395" operator="equal">
      <formula>"A"</formula>
    </cfRule>
    <cfRule type="cellIs" dxfId="396" priority="396" operator="equal">
      <formula>"S"</formula>
    </cfRule>
  </conditionalFormatting>
  <conditionalFormatting sqref="EV14">
    <cfRule type="cellIs" dxfId="395" priority="389" operator="equal">
      <formula>"C"</formula>
    </cfRule>
    <cfRule type="cellIs" dxfId="394" priority="390" operator="equal">
      <formula>"B"</formula>
    </cfRule>
    <cfRule type="cellIs" dxfId="393" priority="391" operator="equal">
      <formula>"A"</formula>
    </cfRule>
    <cfRule type="cellIs" dxfId="392" priority="392" operator="equal">
      <formula>"S"</formula>
    </cfRule>
  </conditionalFormatting>
  <conditionalFormatting sqref="EO14">
    <cfRule type="cellIs" dxfId="387" priority="381" operator="equal">
      <formula>"C"</formula>
    </cfRule>
    <cfRule type="cellIs" dxfId="386" priority="382" operator="equal">
      <formula>"B"</formula>
    </cfRule>
    <cfRule type="cellIs" dxfId="385" priority="383" operator="equal">
      <formula>"A"</formula>
    </cfRule>
    <cfRule type="cellIs" dxfId="384" priority="384" operator="equal">
      <formula>"S"</formula>
    </cfRule>
  </conditionalFormatting>
  <conditionalFormatting sqref="DM56">
    <cfRule type="cellIs" dxfId="383" priority="89" operator="equal">
      <formula>"C"</formula>
    </cfRule>
    <cfRule type="cellIs" dxfId="382" priority="90" operator="equal">
      <formula>"B"</formula>
    </cfRule>
    <cfRule type="cellIs" dxfId="381" priority="91" operator="equal">
      <formula>"A"</formula>
    </cfRule>
    <cfRule type="cellIs" dxfId="380" priority="92" operator="equal">
      <formula>"S"</formula>
    </cfRule>
  </conditionalFormatting>
  <conditionalFormatting sqref="DT56">
    <cfRule type="cellIs" dxfId="379" priority="85" operator="equal">
      <formula>"C"</formula>
    </cfRule>
    <cfRule type="cellIs" dxfId="378" priority="86" operator="equal">
      <formula>"B"</formula>
    </cfRule>
    <cfRule type="cellIs" dxfId="377" priority="87" operator="equal">
      <formula>"A"</formula>
    </cfRule>
    <cfRule type="cellIs" dxfId="376" priority="88" operator="equal">
      <formula>"S"</formula>
    </cfRule>
  </conditionalFormatting>
  <conditionalFormatting sqref="DM58">
    <cfRule type="cellIs" dxfId="375" priority="81" operator="equal">
      <formula>"C"</formula>
    </cfRule>
    <cfRule type="cellIs" dxfId="374" priority="82" operator="equal">
      <formula>"B"</formula>
    </cfRule>
    <cfRule type="cellIs" dxfId="373" priority="83" operator="equal">
      <formula>"A"</formula>
    </cfRule>
    <cfRule type="cellIs" dxfId="372" priority="84" operator="equal">
      <formula>"S"</formula>
    </cfRule>
  </conditionalFormatting>
  <conditionalFormatting sqref="DT58">
    <cfRule type="cellIs" dxfId="371" priority="77" operator="equal">
      <formula>"C"</formula>
    </cfRule>
    <cfRule type="cellIs" dxfId="370" priority="78" operator="equal">
      <formula>"B"</formula>
    </cfRule>
    <cfRule type="cellIs" dxfId="369" priority="79" operator="equal">
      <formula>"A"</formula>
    </cfRule>
    <cfRule type="cellIs" dxfId="368" priority="80" operator="equal">
      <formula>"S"</formula>
    </cfRule>
  </conditionalFormatting>
  <conditionalFormatting sqref="DM57">
    <cfRule type="cellIs" dxfId="367" priority="73" operator="equal">
      <formula>"C"</formula>
    </cfRule>
    <cfRule type="cellIs" dxfId="366" priority="74" operator="equal">
      <formula>"B"</formula>
    </cfRule>
    <cfRule type="cellIs" dxfId="365" priority="75" operator="equal">
      <formula>"A"</formula>
    </cfRule>
    <cfRule type="cellIs" dxfId="364" priority="76" operator="equal">
      <formula>"S"</formula>
    </cfRule>
  </conditionalFormatting>
  <conditionalFormatting sqref="DT57">
    <cfRule type="cellIs" dxfId="363" priority="69" operator="equal">
      <formula>"C"</formula>
    </cfRule>
    <cfRule type="cellIs" dxfId="362" priority="70" operator="equal">
      <formula>"B"</formula>
    </cfRule>
    <cfRule type="cellIs" dxfId="361" priority="71" operator="equal">
      <formula>"A"</formula>
    </cfRule>
    <cfRule type="cellIs" dxfId="360" priority="72" operator="equal">
      <formula>"S"</formula>
    </cfRule>
  </conditionalFormatting>
  <conditionalFormatting sqref="DV56">
    <cfRule type="cellIs" dxfId="359" priority="65" operator="equal">
      <formula>"C"</formula>
    </cfRule>
    <cfRule type="cellIs" dxfId="358" priority="66" operator="equal">
      <formula>"B"</formula>
    </cfRule>
    <cfRule type="cellIs" dxfId="357" priority="67" operator="equal">
      <formula>"A"</formula>
    </cfRule>
    <cfRule type="cellIs" dxfId="356" priority="68" operator="equal">
      <formula>"S"</formula>
    </cfRule>
  </conditionalFormatting>
  <conditionalFormatting sqref="ED56">
    <cfRule type="cellIs" dxfId="355" priority="61" operator="equal">
      <formula>"C"</formula>
    </cfRule>
    <cfRule type="cellIs" dxfId="354" priority="62" operator="equal">
      <formula>"B"</formula>
    </cfRule>
    <cfRule type="cellIs" dxfId="353" priority="63" operator="equal">
      <formula>"A"</formula>
    </cfRule>
    <cfRule type="cellIs" dxfId="352" priority="64" operator="equal">
      <formula>"S"</formula>
    </cfRule>
  </conditionalFormatting>
  <conditionalFormatting sqref="EM56">
    <cfRule type="cellIs" dxfId="351" priority="57" operator="equal">
      <formula>"C"</formula>
    </cfRule>
    <cfRule type="cellIs" dxfId="350" priority="58" operator="equal">
      <formula>"B"</formula>
    </cfRule>
    <cfRule type="cellIs" dxfId="349" priority="59" operator="equal">
      <formula>"A"</formula>
    </cfRule>
    <cfRule type="cellIs" dxfId="348" priority="60" operator="equal">
      <formula>"S"</formula>
    </cfRule>
  </conditionalFormatting>
  <conditionalFormatting sqref="EV56">
    <cfRule type="cellIs" dxfId="347" priority="53" operator="equal">
      <formula>"C"</formula>
    </cfRule>
    <cfRule type="cellIs" dxfId="346" priority="54" operator="equal">
      <formula>"B"</formula>
    </cfRule>
    <cfRule type="cellIs" dxfId="345" priority="55" operator="equal">
      <formula>"A"</formula>
    </cfRule>
    <cfRule type="cellIs" dxfId="344" priority="56" operator="equal">
      <formula>"S"</formula>
    </cfRule>
  </conditionalFormatting>
  <conditionalFormatting sqref="EF35">
    <cfRule type="cellIs" dxfId="343" priority="17" operator="equal">
      <formula>"C"</formula>
    </cfRule>
    <cfRule type="cellIs" dxfId="342" priority="18" operator="equal">
      <formula>"B"</formula>
    </cfRule>
    <cfRule type="cellIs" dxfId="341" priority="19" operator="equal">
      <formula>"A"</formula>
    </cfRule>
    <cfRule type="cellIs" dxfId="340" priority="20" operator="equal">
      <formula>"S"</formula>
    </cfRule>
  </conditionalFormatting>
  <conditionalFormatting sqref="DM21">
    <cfRule type="cellIs" dxfId="335" priority="329" operator="equal">
      <formula>"C"</formula>
    </cfRule>
    <cfRule type="cellIs" dxfId="334" priority="330" operator="equal">
      <formula>"B"</formula>
    </cfRule>
    <cfRule type="cellIs" dxfId="333" priority="331" operator="equal">
      <formula>"A"</formula>
    </cfRule>
    <cfRule type="cellIs" dxfId="332" priority="332" operator="equal">
      <formula>"S"</formula>
    </cfRule>
  </conditionalFormatting>
  <conditionalFormatting sqref="DM23">
    <cfRule type="cellIs" dxfId="327" priority="321" operator="equal">
      <formula>"C"</formula>
    </cfRule>
    <cfRule type="cellIs" dxfId="326" priority="322" operator="equal">
      <formula>"B"</formula>
    </cfRule>
    <cfRule type="cellIs" dxfId="325" priority="323" operator="equal">
      <formula>"A"</formula>
    </cfRule>
    <cfRule type="cellIs" dxfId="324" priority="324" operator="equal">
      <formula>"S"</formula>
    </cfRule>
  </conditionalFormatting>
  <conditionalFormatting sqref="DT23">
    <cfRule type="cellIs" dxfId="323" priority="317" operator="equal">
      <formula>"C"</formula>
    </cfRule>
    <cfRule type="cellIs" dxfId="322" priority="318" operator="equal">
      <formula>"B"</formula>
    </cfRule>
    <cfRule type="cellIs" dxfId="321" priority="319" operator="equal">
      <formula>"A"</formula>
    </cfRule>
    <cfRule type="cellIs" dxfId="320" priority="320" operator="equal">
      <formula>"S"</formula>
    </cfRule>
  </conditionalFormatting>
  <conditionalFormatting sqref="DM22">
    <cfRule type="cellIs" dxfId="319" priority="313" operator="equal">
      <formula>"C"</formula>
    </cfRule>
    <cfRule type="cellIs" dxfId="318" priority="314" operator="equal">
      <formula>"B"</formula>
    </cfRule>
    <cfRule type="cellIs" dxfId="317" priority="315" operator="equal">
      <formula>"A"</formula>
    </cfRule>
    <cfRule type="cellIs" dxfId="316" priority="316" operator="equal">
      <formula>"S"</formula>
    </cfRule>
  </conditionalFormatting>
  <conditionalFormatting sqref="DT22">
    <cfRule type="cellIs" dxfId="315" priority="309" operator="equal">
      <formula>"C"</formula>
    </cfRule>
    <cfRule type="cellIs" dxfId="314" priority="310" operator="equal">
      <formula>"B"</formula>
    </cfRule>
    <cfRule type="cellIs" dxfId="313" priority="311" operator="equal">
      <formula>"A"</formula>
    </cfRule>
    <cfRule type="cellIs" dxfId="312" priority="312" operator="equal">
      <formula>"S"</formula>
    </cfRule>
  </conditionalFormatting>
  <conditionalFormatting sqref="DV21">
    <cfRule type="cellIs" dxfId="311" priority="305" operator="equal">
      <formula>"C"</formula>
    </cfRule>
    <cfRule type="cellIs" dxfId="310" priority="306" operator="equal">
      <formula>"B"</formula>
    </cfRule>
    <cfRule type="cellIs" dxfId="309" priority="307" operator="equal">
      <formula>"A"</formula>
    </cfRule>
    <cfRule type="cellIs" dxfId="308" priority="308" operator="equal">
      <formula>"S"</formula>
    </cfRule>
  </conditionalFormatting>
  <conditionalFormatting sqref="ED21">
    <cfRule type="cellIs" dxfId="307" priority="301" operator="equal">
      <formula>"C"</formula>
    </cfRule>
    <cfRule type="cellIs" dxfId="306" priority="302" operator="equal">
      <formula>"B"</formula>
    </cfRule>
    <cfRule type="cellIs" dxfId="305" priority="303" operator="equal">
      <formula>"A"</formula>
    </cfRule>
    <cfRule type="cellIs" dxfId="304" priority="304" operator="equal">
      <formula>"S"</formula>
    </cfRule>
  </conditionalFormatting>
  <conditionalFormatting sqref="EM21">
    <cfRule type="cellIs" dxfId="303" priority="297" operator="equal">
      <formula>"C"</formula>
    </cfRule>
    <cfRule type="cellIs" dxfId="302" priority="298" operator="equal">
      <formula>"B"</formula>
    </cfRule>
    <cfRule type="cellIs" dxfId="301" priority="299" operator="equal">
      <formula>"A"</formula>
    </cfRule>
    <cfRule type="cellIs" dxfId="300" priority="300" operator="equal">
      <formula>"S"</formula>
    </cfRule>
  </conditionalFormatting>
  <conditionalFormatting sqref="EV21">
    <cfRule type="cellIs" dxfId="299" priority="293" operator="equal">
      <formula>"C"</formula>
    </cfRule>
    <cfRule type="cellIs" dxfId="298" priority="294" operator="equal">
      <formula>"B"</formula>
    </cfRule>
    <cfRule type="cellIs" dxfId="297" priority="295" operator="equal">
      <formula>"A"</formula>
    </cfRule>
    <cfRule type="cellIs" dxfId="296" priority="296" operator="equal">
      <formula>"S"</formula>
    </cfRule>
  </conditionalFormatting>
  <conditionalFormatting sqref="EF21">
    <cfRule type="cellIs" dxfId="295" priority="289" operator="equal">
      <formula>"C"</formula>
    </cfRule>
    <cfRule type="cellIs" dxfId="294" priority="290" operator="equal">
      <formula>"B"</formula>
    </cfRule>
    <cfRule type="cellIs" dxfId="293" priority="291" operator="equal">
      <formula>"A"</formula>
    </cfRule>
    <cfRule type="cellIs" dxfId="292" priority="292" operator="equal">
      <formula>"S"</formula>
    </cfRule>
  </conditionalFormatting>
  <conditionalFormatting sqref="EO21">
    <cfRule type="cellIs" dxfId="291" priority="285" operator="equal">
      <formula>"C"</formula>
    </cfRule>
    <cfRule type="cellIs" dxfId="290" priority="286" operator="equal">
      <formula>"B"</formula>
    </cfRule>
    <cfRule type="cellIs" dxfId="289" priority="287" operator="equal">
      <formula>"A"</formula>
    </cfRule>
    <cfRule type="cellIs" dxfId="288" priority="288" operator="equal">
      <formula>"S"</formula>
    </cfRule>
  </conditionalFormatting>
  <conditionalFormatting sqref="EO28">
    <cfRule type="cellIs" dxfId="287" priority="237" operator="equal">
      <formula>"C"</formula>
    </cfRule>
    <cfRule type="cellIs" dxfId="286" priority="238" operator="equal">
      <formula>"B"</formula>
    </cfRule>
    <cfRule type="cellIs" dxfId="285" priority="239" operator="equal">
      <formula>"A"</formula>
    </cfRule>
    <cfRule type="cellIs" dxfId="284" priority="240" operator="equal">
      <formula>"S"</formula>
    </cfRule>
  </conditionalFormatting>
  <conditionalFormatting sqref="DT28">
    <cfRule type="cellIs" dxfId="283" priority="277" operator="equal">
      <formula>"C"</formula>
    </cfRule>
    <cfRule type="cellIs" dxfId="282" priority="278" operator="equal">
      <formula>"B"</formula>
    </cfRule>
    <cfRule type="cellIs" dxfId="281" priority="279" operator="equal">
      <formula>"A"</formula>
    </cfRule>
    <cfRule type="cellIs" dxfId="280" priority="280" operator="equal">
      <formula>"S"</formula>
    </cfRule>
  </conditionalFormatting>
  <conditionalFormatting sqref="DM30">
    <cfRule type="cellIs" dxfId="279" priority="273" operator="equal">
      <formula>"C"</formula>
    </cfRule>
    <cfRule type="cellIs" dxfId="278" priority="274" operator="equal">
      <formula>"B"</formula>
    </cfRule>
    <cfRule type="cellIs" dxfId="277" priority="275" operator="equal">
      <formula>"A"</formula>
    </cfRule>
    <cfRule type="cellIs" dxfId="276" priority="276" operator="equal">
      <formula>"S"</formula>
    </cfRule>
  </conditionalFormatting>
  <conditionalFormatting sqref="DT30">
    <cfRule type="cellIs" dxfId="275" priority="269" operator="equal">
      <formula>"C"</formula>
    </cfRule>
    <cfRule type="cellIs" dxfId="274" priority="270" operator="equal">
      <formula>"B"</formula>
    </cfRule>
    <cfRule type="cellIs" dxfId="273" priority="271" operator="equal">
      <formula>"A"</formula>
    </cfRule>
    <cfRule type="cellIs" dxfId="272" priority="272" operator="equal">
      <formula>"S"</formula>
    </cfRule>
  </conditionalFormatting>
  <conditionalFormatting sqref="DM29">
    <cfRule type="cellIs" dxfId="271" priority="265" operator="equal">
      <formula>"C"</formula>
    </cfRule>
    <cfRule type="cellIs" dxfId="270" priority="266" operator="equal">
      <formula>"B"</formula>
    </cfRule>
    <cfRule type="cellIs" dxfId="269" priority="267" operator="equal">
      <formula>"A"</formula>
    </cfRule>
    <cfRule type="cellIs" dxfId="268" priority="268" operator="equal">
      <formula>"S"</formula>
    </cfRule>
  </conditionalFormatting>
  <conditionalFormatting sqref="DT29">
    <cfRule type="cellIs" dxfId="267" priority="261" operator="equal">
      <formula>"C"</formula>
    </cfRule>
    <cfRule type="cellIs" dxfId="266" priority="262" operator="equal">
      <formula>"B"</formula>
    </cfRule>
    <cfRule type="cellIs" dxfId="265" priority="263" operator="equal">
      <formula>"A"</formula>
    </cfRule>
    <cfRule type="cellIs" dxfId="264" priority="264" operator="equal">
      <formula>"S"</formula>
    </cfRule>
  </conditionalFormatting>
  <conditionalFormatting sqref="DV28">
    <cfRule type="cellIs" dxfId="263" priority="257" operator="equal">
      <formula>"C"</formula>
    </cfRule>
    <cfRule type="cellIs" dxfId="262" priority="258" operator="equal">
      <formula>"B"</formula>
    </cfRule>
    <cfRule type="cellIs" dxfId="261" priority="259" operator="equal">
      <formula>"A"</formula>
    </cfRule>
    <cfRule type="cellIs" dxfId="260" priority="260" operator="equal">
      <formula>"S"</formula>
    </cfRule>
  </conditionalFormatting>
  <conditionalFormatting sqref="ED28">
    <cfRule type="cellIs" dxfId="259" priority="253" operator="equal">
      <formula>"C"</formula>
    </cfRule>
    <cfRule type="cellIs" dxfId="258" priority="254" operator="equal">
      <formula>"B"</formula>
    </cfRule>
    <cfRule type="cellIs" dxfId="257" priority="255" operator="equal">
      <formula>"A"</formula>
    </cfRule>
    <cfRule type="cellIs" dxfId="256" priority="256" operator="equal">
      <formula>"S"</formula>
    </cfRule>
  </conditionalFormatting>
  <conditionalFormatting sqref="EM28">
    <cfRule type="cellIs" dxfId="255" priority="249" operator="equal">
      <formula>"C"</formula>
    </cfRule>
    <cfRule type="cellIs" dxfId="254" priority="250" operator="equal">
      <formula>"B"</formula>
    </cfRule>
    <cfRule type="cellIs" dxfId="253" priority="251" operator="equal">
      <formula>"A"</formula>
    </cfRule>
    <cfRule type="cellIs" dxfId="252" priority="252" operator="equal">
      <formula>"S"</formula>
    </cfRule>
  </conditionalFormatting>
  <conditionalFormatting sqref="EV28">
    <cfRule type="cellIs" dxfId="251" priority="245" operator="equal">
      <formula>"C"</formula>
    </cfRule>
    <cfRule type="cellIs" dxfId="250" priority="246" operator="equal">
      <formula>"B"</formula>
    </cfRule>
    <cfRule type="cellIs" dxfId="249" priority="247" operator="equal">
      <formula>"A"</formula>
    </cfRule>
    <cfRule type="cellIs" dxfId="248" priority="248" operator="equal">
      <formula>"S"</formula>
    </cfRule>
  </conditionalFormatting>
  <conditionalFormatting sqref="EF28">
    <cfRule type="cellIs" dxfId="247" priority="241" operator="equal">
      <formula>"C"</formula>
    </cfRule>
    <cfRule type="cellIs" dxfId="246" priority="242" operator="equal">
      <formula>"B"</formula>
    </cfRule>
    <cfRule type="cellIs" dxfId="245" priority="243" operator="equal">
      <formula>"A"</formula>
    </cfRule>
    <cfRule type="cellIs" dxfId="244" priority="244" operator="equal">
      <formula>"S"</formula>
    </cfRule>
  </conditionalFormatting>
  <conditionalFormatting sqref="DM35">
    <cfRule type="cellIs" dxfId="239" priority="233" operator="equal">
      <formula>"C"</formula>
    </cfRule>
    <cfRule type="cellIs" dxfId="238" priority="234" operator="equal">
      <formula>"B"</formula>
    </cfRule>
    <cfRule type="cellIs" dxfId="237" priority="235" operator="equal">
      <formula>"A"</formula>
    </cfRule>
    <cfRule type="cellIs" dxfId="236" priority="236" operator="equal">
      <formula>"S"</formula>
    </cfRule>
  </conditionalFormatting>
  <conditionalFormatting sqref="DT35">
    <cfRule type="cellIs" dxfId="235" priority="229" operator="equal">
      <formula>"C"</formula>
    </cfRule>
    <cfRule type="cellIs" dxfId="234" priority="230" operator="equal">
      <formula>"B"</formula>
    </cfRule>
    <cfRule type="cellIs" dxfId="233" priority="231" operator="equal">
      <formula>"A"</formula>
    </cfRule>
    <cfRule type="cellIs" dxfId="232" priority="232" operator="equal">
      <formula>"S"</formula>
    </cfRule>
  </conditionalFormatting>
  <conditionalFormatting sqref="DM37">
    <cfRule type="cellIs" dxfId="231" priority="225" operator="equal">
      <formula>"C"</formula>
    </cfRule>
    <cfRule type="cellIs" dxfId="230" priority="226" operator="equal">
      <formula>"B"</formula>
    </cfRule>
    <cfRule type="cellIs" dxfId="229" priority="227" operator="equal">
      <formula>"A"</formula>
    </cfRule>
    <cfRule type="cellIs" dxfId="228" priority="228" operator="equal">
      <formula>"S"</formula>
    </cfRule>
  </conditionalFormatting>
  <conditionalFormatting sqref="DT37">
    <cfRule type="cellIs" dxfId="227" priority="221" operator="equal">
      <formula>"C"</formula>
    </cfRule>
    <cfRule type="cellIs" dxfId="226" priority="222" operator="equal">
      <formula>"B"</formula>
    </cfRule>
    <cfRule type="cellIs" dxfId="225" priority="223" operator="equal">
      <formula>"A"</formula>
    </cfRule>
    <cfRule type="cellIs" dxfId="224" priority="224" operator="equal">
      <formula>"S"</formula>
    </cfRule>
  </conditionalFormatting>
  <conditionalFormatting sqref="DM36">
    <cfRule type="cellIs" dxfId="223" priority="217" operator="equal">
      <formula>"C"</formula>
    </cfRule>
    <cfRule type="cellIs" dxfId="222" priority="218" operator="equal">
      <formula>"B"</formula>
    </cfRule>
    <cfRule type="cellIs" dxfId="221" priority="219" operator="equal">
      <formula>"A"</formula>
    </cfRule>
    <cfRule type="cellIs" dxfId="220" priority="220" operator="equal">
      <formula>"S"</formula>
    </cfRule>
  </conditionalFormatting>
  <conditionalFormatting sqref="DT36">
    <cfRule type="cellIs" dxfId="219" priority="213" operator="equal">
      <formula>"C"</formula>
    </cfRule>
    <cfRule type="cellIs" dxfId="218" priority="214" operator="equal">
      <formula>"B"</formula>
    </cfRule>
    <cfRule type="cellIs" dxfId="217" priority="215" operator="equal">
      <formula>"A"</formula>
    </cfRule>
    <cfRule type="cellIs" dxfId="216" priority="216" operator="equal">
      <formula>"S"</formula>
    </cfRule>
  </conditionalFormatting>
  <conditionalFormatting sqref="DV35">
    <cfRule type="cellIs" dxfId="215" priority="209" operator="equal">
      <formula>"C"</formula>
    </cfRule>
    <cfRule type="cellIs" dxfId="214" priority="210" operator="equal">
      <formula>"B"</formula>
    </cfRule>
    <cfRule type="cellIs" dxfId="213" priority="211" operator="equal">
      <formula>"A"</formula>
    </cfRule>
    <cfRule type="cellIs" dxfId="212" priority="212" operator="equal">
      <formula>"S"</formula>
    </cfRule>
  </conditionalFormatting>
  <conditionalFormatting sqref="ED35">
    <cfRule type="cellIs" dxfId="211" priority="205" operator="equal">
      <formula>"C"</formula>
    </cfRule>
    <cfRule type="cellIs" dxfId="210" priority="206" operator="equal">
      <formula>"B"</formula>
    </cfRule>
    <cfRule type="cellIs" dxfId="209" priority="207" operator="equal">
      <formula>"A"</formula>
    </cfRule>
    <cfRule type="cellIs" dxfId="208" priority="208" operator="equal">
      <formula>"S"</formula>
    </cfRule>
  </conditionalFormatting>
  <conditionalFormatting sqref="EM35">
    <cfRule type="cellIs" dxfId="207" priority="201" operator="equal">
      <formula>"C"</formula>
    </cfRule>
    <cfRule type="cellIs" dxfId="206" priority="202" operator="equal">
      <formula>"B"</formula>
    </cfRule>
    <cfRule type="cellIs" dxfId="205" priority="203" operator="equal">
      <formula>"A"</formula>
    </cfRule>
    <cfRule type="cellIs" dxfId="204" priority="204" operator="equal">
      <formula>"S"</formula>
    </cfRule>
  </conditionalFormatting>
  <conditionalFormatting sqref="EV35">
    <cfRule type="cellIs" dxfId="203" priority="197" operator="equal">
      <formula>"C"</formula>
    </cfRule>
    <cfRule type="cellIs" dxfId="202" priority="198" operator="equal">
      <formula>"B"</formula>
    </cfRule>
    <cfRule type="cellIs" dxfId="201" priority="199" operator="equal">
      <formula>"A"</formula>
    </cfRule>
    <cfRule type="cellIs" dxfId="200" priority="200" operator="equal">
      <formula>"S"</formula>
    </cfRule>
  </conditionalFormatting>
  <conditionalFormatting sqref="EV42">
    <cfRule type="cellIs" dxfId="199" priority="149" operator="equal">
      <formula>"C"</formula>
    </cfRule>
    <cfRule type="cellIs" dxfId="198" priority="150" operator="equal">
      <formula>"B"</formula>
    </cfRule>
    <cfRule type="cellIs" dxfId="197" priority="151" operator="equal">
      <formula>"A"</formula>
    </cfRule>
    <cfRule type="cellIs" dxfId="196" priority="152" operator="equal">
      <formula>"S"</formula>
    </cfRule>
  </conditionalFormatting>
  <conditionalFormatting sqref="DM42">
    <cfRule type="cellIs" dxfId="191" priority="185" operator="equal">
      <formula>"C"</formula>
    </cfRule>
    <cfRule type="cellIs" dxfId="190" priority="186" operator="equal">
      <formula>"B"</formula>
    </cfRule>
    <cfRule type="cellIs" dxfId="189" priority="187" operator="equal">
      <formula>"A"</formula>
    </cfRule>
    <cfRule type="cellIs" dxfId="188" priority="188" operator="equal">
      <formula>"S"</formula>
    </cfRule>
  </conditionalFormatting>
  <conditionalFormatting sqref="DT42">
    <cfRule type="cellIs" dxfId="187" priority="181" operator="equal">
      <formula>"C"</formula>
    </cfRule>
    <cfRule type="cellIs" dxfId="186" priority="182" operator="equal">
      <formula>"B"</formula>
    </cfRule>
    <cfRule type="cellIs" dxfId="185" priority="183" operator="equal">
      <formula>"A"</formula>
    </cfRule>
    <cfRule type="cellIs" dxfId="184" priority="184" operator="equal">
      <formula>"S"</formula>
    </cfRule>
  </conditionalFormatting>
  <conditionalFormatting sqref="DM44">
    <cfRule type="cellIs" dxfId="183" priority="177" operator="equal">
      <formula>"C"</formula>
    </cfRule>
    <cfRule type="cellIs" dxfId="182" priority="178" operator="equal">
      <formula>"B"</formula>
    </cfRule>
    <cfRule type="cellIs" dxfId="181" priority="179" operator="equal">
      <formula>"A"</formula>
    </cfRule>
    <cfRule type="cellIs" dxfId="180" priority="180" operator="equal">
      <formula>"S"</formula>
    </cfRule>
  </conditionalFormatting>
  <conditionalFormatting sqref="DT44">
    <cfRule type="cellIs" dxfId="179" priority="173" operator="equal">
      <formula>"C"</formula>
    </cfRule>
    <cfRule type="cellIs" dxfId="178" priority="174" operator="equal">
      <formula>"B"</formula>
    </cfRule>
    <cfRule type="cellIs" dxfId="177" priority="175" operator="equal">
      <formula>"A"</formula>
    </cfRule>
    <cfRule type="cellIs" dxfId="176" priority="176" operator="equal">
      <formula>"S"</formula>
    </cfRule>
  </conditionalFormatting>
  <conditionalFormatting sqref="DM43">
    <cfRule type="cellIs" dxfId="175" priority="169" operator="equal">
      <formula>"C"</formula>
    </cfRule>
    <cfRule type="cellIs" dxfId="174" priority="170" operator="equal">
      <formula>"B"</formula>
    </cfRule>
    <cfRule type="cellIs" dxfId="173" priority="171" operator="equal">
      <formula>"A"</formula>
    </cfRule>
    <cfRule type="cellIs" dxfId="172" priority="172" operator="equal">
      <formula>"S"</formula>
    </cfRule>
  </conditionalFormatting>
  <conditionalFormatting sqref="DT43">
    <cfRule type="cellIs" dxfId="171" priority="165" operator="equal">
      <formula>"C"</formula>
    </cfRule>
    <cfRule type="cellIs" dxfId="170" priority="166" operator="equal">
      <formula>"B"</formula>
    </cfRule>
    <cfRule type="cellIs" dxfId="169" priority="167" operator="equal">
      <formula>"A"</formula>
    </cfRule>
    <cfRule type="cellIs" dxfId="168" priority="168" operator="equal">
      <formula>"S"</formula>
    </cfRule>
  </conditionalFormatting>
  <conditionalFormatting sqref="DV42">
    <cfRule type="cellIs" dxfId="167" priority="161" operator="equal">
      <formula>"C"</formula>
    </cfRule>
    <cfRule type="cellIs" dxfId="166" priority="162" operator="equal">
      <formula>"B"</formula>
    </cfRule>
    <cfRule type="cellIs" dxfId="165" priority="163" operator="equal">
      <formula>"A"</formula>
    </cfRule>
    <cfRule type="cellIs" dxfId="164" priority="164" operator="equal">
      <formula>"S"</formula>
    </cfRule>
  </conditionalFormatting>
  <conditionalFormatting sqref="ED42">
    <cfRule type="cellIs" dxfId="163" priority="157" operator="equal">
      <formula>"C"</formula>
    </cfRule>
    <cfRule type="cellIs" dxfId="162" priority="158" operator="equal">
      <formula>"B"</formula>
    </cfRule>
    <cfRule type="cellIs" dxfId="161" priority="159" operator="equal">
      <formula>"A"</formula>
    </cfRule>
    <cfRule type="cellIs" dxfId="160" priority="160" operator="equal">
      <formula>"S"</formula>
    </cfRule>
  </conditionalFormatting>
  <conditionalFormatting sqref="EM42">
    <cfRule type="cellIs" dxfId="159" priority="153" operator="equal">
      <formula>"C"</formula>
    </cfRule>
    <cfRule type="cellIs" dxfId="158" priority="154" operator="equal">
      <formula>"B"</formula>
    </cfRule>
    <cfRule type="cellIs" dxfId="157" priority="155" operator="equal">
      <formula>"A"</formula>
    </cfRule>
    <cfRule type="cellIs" dxfId="156" priority="156" operator="equal">
      <formula>"S"</formula>
    </cfRule>
  </conditionalFormatting>
  <conditionalFormatting sqref="EV49">
    <cfRule type="cellIs" dxfId="151" priority="101" operator="equal">
      <formula>"C"</formula>
    </cfRule>
    <cfRule type="cellIs" dxfId="150" priority="102" operator="equal">
      <formula>"B"</formula>
    </cfRule>
    <cfRule type="cellIs" dxfId="149" priority="103" operator="equal">
      <formula>"A"</formula>
    </cfRule>
    <cfRule type="cellIs" dxfId="148" priority="104" operator="equal">
      <formula>"S"</formula>
    </cfRule>
  </conditionalFormatting>
  <conditionalFormatting sqref="EO42">
    <cfRule type="cellIs" dxfId="147" priority="141" operator="equal">
      <formula>"C"</formula>
    </cfRule>
    <cfRule type="cellIs" dxfId="146" priority="142" operator="equal">
      <formula>"B"</formula>
    </cfRule>
    <cfRule type="cellIs" dxfId="145" priority="143" operator="equal">
      <formula>"A"</formula>
    </cfRule>
    <cfRule type="cellIs" dxfId="144" priority="144" operator="equal">
      <formula>"S"</formula>
    </cfRule>
  </conditionalFormatting>
  <conditionalFormatting sqref="DM49">
    <cfRule type="cellIs" dxfId="143" priority="137" operator="equal">
      <formula>"C"</formula>
    </cfRule>
    <cfRule type="cellIs" dxfId="142" priority="138" operator="equal">
      <formula>"B"</formula>
    </cfRule>
    <cfRule type="cellIs" dxfId="141" priority="139" operator="equal">
      <formula>"A"</formula>
    </cfRule>
    <cfRule type="cellIs" dxfId="140" priority="140" operator="equal">
      <formula>"S"</formula>
    </cfRule>
  </conditionalFormatting>
  <conditionalFormatting sqref="DT49">
    <cfRule type="cellIs" dxfId="139" priority="133" operator="equal">
      <formula>"C"</formula>
    </cfRule>
    <cfRule type="cellIs" dxfId="138" priority="134" operator="equal">
      <formula>"B"</formula>
    </cfRule>
    <cfRule type="cellIs" dxfId="137" priority="135" operator="equal">
      <formula>"A"</formula>
    </cfRule>
    <cfRule type="cellIs" dxfId="136" priority="136" operator="equal">
      <formula>"S"</formula>
    </cfRule>
  </conditionalFormatting>
  <conditionalFormatting sqref="DM51">
    <cfRule type="cellIs" dxfId="135" priority="129" operator="equal">
      <formula>"C"</formula>
    </cfRule>
    <cfRule type="cellIs" dxfId="134" priority="130" operator="equal">
      <formula>"B"</formula>
    </cfRule>
    <cfRule type="cellIs" dxfId="133" priority="131" operator="equal">
      <formula>"A"</formula>
    </cfRule>
    <cfRule type="cellIs" dxfId="132" priority="132" operator="equal">
      <formula>"S"</formula>
    </cfRule>
  </conditionalFormatting>
  <conditionalFormatting sqref="DT51">
    <cfRule type="cellIs" dxfId="131" priority="125" operator="equal">
      <formula>"C"</formula>
    </cfRule>
    <cfRule type="cellIs" dxfId="130" priority="126" operator="equal">
      <formula>"B"</formula>
    </cfRule>
    <cfRule type="cellIs" dxfId="129" priority="127" operator="equal">
      <formula>"A"</formula>
    </cfRule>
    <cfRule type="cellIs" dxfId="128" priority="128" operator="equal">
      <formula>"S"</formula>
    </cfRule>
  </conditionalFormatting>
  <conditionalFormatting sqref="DM50">
    <cfRule type="cellIs" dxfId="127" priority="121" operator="equal">
      <formula>"C"</formula>
    </cfRule>
    <cfRule type="cellIs" dxfId="126" priority="122" operator="equal">
      <formula>"B"</formula>
    </cfRule>
    <cfRule type="cellIs" dxfId="125" priority="123" operator="equal">
      <formula>"A"</formula>
    </cfRule>
    <cfRule type="cellIs" dxfId="124" priority="124" operator="equal">
      <formula>"S"</formula>
    </cfRule>
  </conditionalFormatting>
  <conditionalFormatting sqref="DT50">
    <cfRule type="cellIs" dxfId="123" priority="117" operator="equal">
      <formula>"C"</formula>
    </cfRule>
    <cfRule type="cellIs" dxfId="122" priority="118" operator="equal">
      <formula>"B"</formula>
    </cfRule>
    <cfRule type="cellIs" dxfId="121" priority="119" operator="equal">
      <formula>"A"</formula>
    </cfRule>
    <cfRule type="cellIs" dxfId="120" priority="120" operator="equal">
      <formula>"S"</formula>
    </cfRule>
  </conditionalFormatting>
  <conditionalFormatting sqref="DV49">
    <cfRule type="cellIs" dxfId="119" priority="113" operator="equal">
      <formula>"C"</formula>
    </cfRule>
    <cfRule type="cellIs" dxfId="118" priority="114" operator="equal">
      <formula>"B"</formula>
    </cfRule>
    <cfRule type="cellIs" dxfId="117" priority="115" operator="equal">
      <formula>"A"</formula>
    </cfRule>
    <cfRule type="cellIs" dxfId="116" priority="116" operator="equal">
      <formula>"S"</formula>
    </cfRule>
  </conditionalFormatting>
  <conditionalFormatting sqref="ED49">
    <cfRule type="cellIs" dxfId="115" priority="109" operator="equal">
      <formula>"C"</formula>
    </cfRule>
    <cfRule type="cellIs" dxfId="114" priority="110" operator="equal">
      <formula>"B"</formula>
    </cfRule>
    <cfRule type="cellIs" dxfId="113" priority="111" operator="equal">
      <formula>"A"</formula>
    </cfRule>
    <cfRule type="cellIs" dxfId="112" priority="112" operator="equal">
      <formula>"S"</formula>
    </cfRule>
  </conditionalFormatting>
  <conditionalFormatting sqref="EO49">
    <cfRule type="cellIs" dxfId="99" priority="93" operator="equal">
      <formula>"C"</formula>
    </cfRule>
    <cfRule type="cellIs" dxfId="98" priority="94" operator="equal">
      <formula>"B"</formula>
    </cfRule>
    <cfRule type="cellIs" dxfId="97" priority="95" operator="equal">
      <formula>"A"</formula>
    </cfRule>
    <cfRule type="cellIs" dxfId="96" priority="96" operator="equal">
      <formula>"S"</formula>
    </cfRule>
  </conditionalFormatting>
  <conditionalFormatting sqref="EF14">
    <cfRule type="cellIs" dxfId="63" priority="13" operator="equal">
      <formula>"C"</formula>
    </cfRule>
    <cfRule type="cellIs" dxfId="62" priority="14" operator="equal">
      <formula>"B"</formula>
    </cfRule>
    <cfRule type="cellIs" dxfId="61" priority="15" operator="equal">
      <formula>"A"</formula>
    </cfRule>
    <cfRule type="cellIs" dxfId="60" priority="16" operator="equal">
      <formula>"S"</formula>
    </cfRule>
  </conditionalFormatting>
  <conditionalFormatting sqref="EF42">
    <cfRule type="cellIs" dxfId="59" priority="9" operator="equal">
      <formula>"C"</formula>
    </cfRule>
    <cfRule type="cellIs" dxfId="58" priority="10" operator="equal">
      <formula>"B"</formula>
    </cfRule>
    <cfRule type="cellIs" dxfId="57" priority="11" operator="equal">
      <formula>"A"</formula>
    </cfRule>
    <cfRule type="cellIs" dxfId="56" priority="12" operator="equal">
      <formula>"S"</formula>
    </cfRule>
  </conditionalFormatting>
  <conditionalFormatting sqref="EF49">
    <cfRule type="cellIs" dxfId="55" priority="5" operator="equal">
      <formula>"C"</formula>
    </cfRule>
    <cfRule type="cellIs" dxfId="54" priority="6" operator="equal">
      <formula>"B"</formula>
    </cfRule>
    <cfRule type="cellIs" dxfId="53" priority="7" operator="equal">
      <formula>"A"</formula>
    </cfRule>
    <cfRule type="cellIs" dxfId="52" priority="8" operator="equal">
      <formula>"S"</formula>
    </cfRule>
  </conditionalFormatting>
  <dataValidations count="10">
    <dataValidation type="list" allowBlank="1" showInputMessage="1" showErrorMessage="1" sqref="L3:M8 L10:M15 L17:M22 L24:M29 L31:M36 L38:M43 L45:M50 L52:M57" xr:uid="{A724A565-D9AB-468F-971D-C05395B9AF8A}">
      <formula1>"Yes,No"</formula1>
    </dataValidation>
    <dataValidation type="list" allowBlank="1" showInputMessage="1" showErrorMessage="1" sqref="N3:N8 N10:N15 N17:N22 N24:N29 N31:N36 N38:N43 N45:N50 N52:N57" xr:uid="{3F358A3D-5C13-4DA3-9E30-4A9F43461410}">
      <formula1>"High,Aggressive"</formula1>
    </dataValidation>
    <dataValidation type="list" allowBlank="1" showInputMessage="1" showErrorMessage="1" sqref="O3:O8 O10:O15 O17:O22 O24:O29 O31:O36 O38:O43 O45:O50 O52:O57" xr:uid="{3D355AE5-AE8F-4E59-8DB3-ACF00DC53505}">
      <formula1>"Yes, No"</formula1>
    </dataValidation>
    <dataValidation type="list" allowBlank="1" showInputMessage="1" showErrorMessage="1" sqref="DT8:DT9 DT15:DT16 DT22:DT23 DT29:DT30 DT36:DT37 DT43:DT44 DT50:DT51 DT57:DT58" xr:uid="{EE952165-0644-4B85-9048-965457593369}">
      <formula1>"S,A,B,C"</formula1>
    </dataValidation>
    <dataValidation type="list" allowBlank="1" showInputMessage="1" showErrorMessage="1" sqref="EX3:FI8 EX10:FI15 EX17:FI22 EX24:FI29 EX31:FI36 EX38:FI43 EX45:FI50 EX52:FI57" xr:uid="{5910CA9C-CFD4-41AB-9D3D-250C12FF4577}">
      <formula1>GlyphList</formula1>
    </dataValidation>
    <dataValidation type="list" allowBlank="1" showInputMessage="1" sqref="J3:J8 J10:J15 J17:J22 J24:J29 J31:J36 J38:J43 J45:J50 J52:J57" xr:uid="{0F395A90-36FE-449E-946B-51097FB090D6}">
      <formula1>PlanetTypeList</formula1>
    </dataValidation>
    <dataValidation type="list" allowBlank="1" showInputMessage="1" sqref="D4 D11 D18 D25 D32 D39 D46 D53" xr:uid="{FA31BF37-201F-4D31-877C-3AF193AB1FF1}">
      <formula1>FactionList</formula1>
    </dataValidation>
    <dataValidation type="list" allowBlank="1" showInputMessage="1" sqref="D5 D12 D19 D26 D33 D40 D47 D54" xr:uid="{757D3296-240D-4B09-8D94-1049A5A4DC7A}">
      <formula1>EconomyDescriptors</formula1>
    </dataValidation>
    <dataValidation type="list" allowBlank="1" showInputMessage="1" sqref="D6 D13 D20 D27 D34 D41 D48 D55" xr:uid="{154EB51E-D3B3-4770-B0FB-31A0CCB8E209}">
      <formula1>BusinessList</formula1>
    </dataValidation>
    <dataValidation type="list" allowBlank="1" showInputMessage="1" sqref="D9 D16 D23 D30 D37 D44 D51 D58" xr:uid="{03A0C2D0-2D9D-4FCF-BB70-FC98C8BF8135}">
      <formula1>GuildList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CF10A-E7FA-405C-87FF-E84BE53495E7}">
  <sheetPr codeName="Sheet7"/>
  <dimension ref="B2:G212"/>
  <sheetViews>
    <sheetView showGridLines="0" workbookViewId="0">
      <selection activeCell="O35" sqref="O35"/>
    </sheetView>
  </sheetViews>
  <sheetFormatPr defaultRowHeight="15" x14ac:dyDescent="0.25"/>
  <cols>
    <col min="1" max="1" width="6.85546875" customWidth="1"/>
    <col min="2" max="3" width="9.140625" style="1"/>
    <col min="4" max="4" width="14.85546875" style="1" customWidth="1"/>
    <col min="5" max="5" width="13.7109375" style="1" bestFit="1" customWidth="1"/>
    <col min="6" max="6" width="21.140625" style="1" bestFit="1" customWidth="1"/>
    <col min="7" max="7" width="18.28515625" customWidth="1"/>
  </cols>
  <sheetData>
    <row r="2" spans="2:7" x14ac:dyDescent="0.25">
      <c r="B2" s="124" t="s">
        <v>0</v>
      </c>
      <c r="C2" s="124" t="s">
        <v>1</v>
      </c>
      <c r="D2" s="124" t="s">
        <v>43</v>
      </c>
      <c r="E2" s="124" t="s">
        <v>573</v>
      </c>
      <c r="F2" s="124" t="s">
        <v>2</v>
      </c>
      <c r="G2" s="125" t="s">
        <v>2</v>
      </c>
    </row>
    <row r="3" spans="2:7" x14ac:dyDescent="0.25">
      <c r="B3" s="130">
        <v>29.13</v>
      </c>
      <c r="C3" s="130">
        <v>145</v>
      </c>
      <c r="D3" s="131" t="s">
        <v>870</v>
      </c>
      <c r="E3" s="130" t="s">
        <v>871</v>
      </c>
      <c r="F3" s="130" t="s">
        <v>336</v>
      </c>
      <c r="G3" s="31">
        <v>6</v>
      </c>
    </row>
    <row r="4" spans="2:7" x14ac:dyDescent="0.25">
      <c r="B4" s="130">
        <v>-7.04</v>
      </c>
      <c r="C4" s="130">
        <v>-163.75</v>
      </c>
      <c r="D4" s="131" t="s">
        <v>926</v>
      </c>
      <c r="E4" s="130" t="s">
        <v>927</v>
      </c>
      <c r="F4" s="130" t="s">
        <v>928</v>
      </c>
      <c r="G4" s="31">
        <v>23</v>
      </c>
    </row>
    <row r="5" spans="2:7" x14ac:dyDescent="0.25">
      <c r="B5" s="130">
        <v>-7.09</v>
      </c>
      <c r="C5" s="130">
        <v>-164.72</v>
      </c>
      <c r="D5" s="131" t="s">
        <v>926</v>
      </c>
      <c r="E5" s="130" t="s">
        <v>927</v>
      </c>
      <c r="F5" s="130" t="s">
        <v>928</v>
      </c>
      <c r="G5" s="31">
        <v>14</v>
      </c>
    </row>
    <row r="6" spans="2:7" x14ac:dyDescent="0.25">
      <c r="B6" s="130">
        <v>-8.07</v>
      </c>
      <c r="C6" s="130">
        <v>-164.42</v>
      </c>
      <c r="D6" s="131" t="s">
        <v>926</v>
      </c>
      <c r="E6" s="130" t="s">
        <v>927</v>
      </c>
      <c r="F6" s="130" t="s">
        <v>928</v>
      </c>
      <c r="G6" s="31">
        <v>23</v>
      </c>
    </row>
    <row r="7" spans="2:7" x14ac:dyDescent="0.25">
      <c r="B7" s="130">
        <v>-8.4700000000000006</v>
      </c>
      <c r="C7" s="130">
        <v>-164.29</v>
      </c>
      <c r="D7" s="131" t="s">
        <v>926</v>
      </c>
      <c r="E7" s="130" t="s">
        <v>927</v>
      </c>
      <c r="F7" s="130" t="s">
        <v>336</v>
      </c>
      <c r="G7" s="31">
        <v>30</v>
      </c>
    </row>
    <row r="8" spans="2:7" x14ac:dyDescent="0.25">
      <c r="B8" s="130">
        <v>-7.7</v>
      </c>
      <c r="C8" s="130">
        <v>-163.47</v>
      </c>
      <c r="D8" s="131" t="s">
        <v>926</v>
      </c>
      <c r="E8" s="130" t="s">
        <v>927</v>
      </c>
      <c r="F8" s="130" t="s">
        <v>928</v>
      </c>
      <c r="G8" s="31">
        <v>15</v>
      </c>
    </row>
    <row r="9" spans="2:7" x14ac:dyDescent="0.25">
      <c r="B9" s="130">
        <v>-7.38</v>
      </c>
      <c r="C9" s="130">
        <v>-163.13999999999999</v>
      </c>
      <c r="D9" s="131" t="s">
        <v>926</v>
      </c>
      <c r="E9" s="130" t="s">
        <v>927</v>
      </c>
      <c r="F9" s="130" t="s">
        <v>928</v>
      </c>
      <c r="G9" s="31">
        <v>17</v>
      </c>
    </row>
    <row r="10" spans="2:7" x14ac:dyDescent="0.25">
      <c r="B10" s="130">
        <v>-7.75</v>
      </c>
      <c r="C10" s="130">
        <v>-163.24</v>
      </c>
      <c r="D10" s="131" t="s">
        <v>926</v>
      </c>
      <c r="E10" s="130" t="s">
        <v>927</v>
      </c>
      <c r="F10" s="130" t="s">
        <v>336</v>
      </c>
      <c r="G10" s="31">
        <v>17</v>
      </c>
    </row>
    <row r="11" spans="2:7" x14ac:dyDescent="0.25">
      <c r="B11" s="130">
        <v>-8.7100000000000009</v>
      </c>
      <c r="C11" s="130">
        <v>-164.09</v>
      </c>
      <c r="D11" s="131" t="s">
        <v>926</v>
      </c>
      <c r="E11" s="130" t="s">
        <v>927</v>
      </c>
      <c r="F11" s="130" t="s">
        <v>928</v>
      </c>
      <c r="G11" s="31">
        <v>21</v>
      </c>
    </row>
    <row r="12" spans="2:7" x14ac:dyDescent="0.25">
      <c r="B12" s="130">
        <v>-8.51</v>
      </c>
      <c r="C12" s="130">
        <v>-164.67</v>
      </c>
      <c r="D12" s="131" t="s">
        <v>926</v>
      </c>
      <c r="E12" s="130" t="s">
        <v>927</v>
      </c>
      <c r="F12" s="130" t="s">
        <v>336</v>
      </c>
      <c r="G12" s="31">
        <v>18</v>
      </c>
    </row>
    <row r="13" spans="2:7" x14ac:dyDescent="0.25">
      <c r="B13" s="130"/>
      <c r="C13" s="130"/>
      <c r="D13" s="131"/>
      <c r="E13" s="130"/>
      <c r="F13" s="130"/>
      <c r="G13" s="31"/>
    </row>
    <row r="14" spans="2:7" x14ac:dyDescent="0.25">
      <c r="B14" s="130"/>
      <c r="C14" s="130"/>
      <c r="D14" s="131"/>
      <c r="E14" s="130"/>
      <c r="F14" s="130"/>
      <c r="G14" s="31"/>
    </row>
    <row r="15" spans="2:7" x14ac:dyDescent="0.25">
      <c r="B15" s="130"/>
      <c r="C15" s="130"/>
      <c r="D15" s="131"/>
      <c r="E15" s="130"/>
      <c r="F15" s="130"/>
      <c r="G15" s="31"/>
    </row>
    <row r="16" spans="2:7" x14ac:dyDescent="0.25">
      <c r="B16" s="130"/>
      <c r="C16" s="130"/>
      <c r="D16" s="131"/>
      <c r="E16" s="130"/>
      <c r="F16" s="130"/>
      <c r="G16" s="31"/>
    </row>
    <row r="17" spans="2:7" x14ac:dyDescent="0.25">
      <c r="B17" s="130"/>
      <c r="C17" s="130"/>
      <c r="D17" s="131"/>
      <c r="E17" s="130"/>
      <c r="F17" s="130"/>
      <c r="G17" s="31"/>
    </row>
    <row r="18" spans="2:7" x14ac:dyDescent="0.25">
      <c r="B18" s="130"/>
      <c r="C18" s="130"/>
      <c r="D18" s="131"/>
      <c r="E18" s="130"/>
      <c r="F18" s="130"/>
      <c r="G18" s="31"/>
    </row>
    <row r="19" spans="2:7" x14ac:dyDescent="0.25">
      <c r="B19" s="130"/>
      <c r="C19" s="130"/>
      <c r="D19" s="131"/>
      <c r="E19" s="130"/>
      <c r="F19" s="130"/>
      <c r="G19" s="31"/>
    </row>
    <row r="20" spans="2:7" x14ac:dyDescent="0.25">
      <c r="B20" s="130"/>
      <c r="C20" s="130"/>
      <c r="D20" s="131"/>
      <c r="E20" s="130"/>
      <c r="F20" s="130"/>
      <c r="G20" s="31"/>
    </row>
    <row r="21" spans="2:7" x14ac:dyDescent="0.25">
      <c r="B21" s="130"/>
      <c r="C21" s="130"/>
      <c r="D21" s="131"/>
      <c r="E21" s="130"/>
      <c r="F21" s="130"/>
      <c r="G21" s="31"/>
    </row>
    <row r="22" spans="2:7" x14ac:dyDescent="0.25">
      <c r="B22" s="130"/>
      <c r="C22" s="130"/>
      <c r="D22" s="131"/>
      <c r="E22" s="130"/>
      <c r="F22" s="130"/>
      <c r="G22" s="31"/>
    </row>
    <row r="23" spans="2:7" x14ac:dyDescent="0.25">
      <c r="B23" s="130"/>
      <c r="C23" s="130"/>
      <c r="D23" s="131"/>
      <c r="E23" s="130"/>
      <c r="F23" s="130"/>
      <c r="G23" s="31"/>
    </row>
    <row r="24" spans="2:7" x14ac:dyDescent="0.25">
      <c r="B24" s="130"/>
      <c r="C24" s="130"/>
      <c r="D24" s="131"/>
      <c r="E24" s="130"/>
      <c r="F24" s="130"/>
      <c r="G24" s="31"/>
    </row>
    <row r="25" spans="2:7" x14ac:dyDescent="0.25">
      <c r="B25" s="130"/>
      <c r="C25" s="130"/>
      <c r="D25" s="131"/>
      <c r="E25" s="130"/>
      <c r="F25" s="130"/>
      <c r="G25" s="31"/>
    </row>
    <row r="26" spans="2:7" x14ac:dyDescent="0.25">
      <c r="B26" s="130"/>
      <c r="C26" s="130"/>
      <c r="D26" s="131"/>
      <c r="E26" s="130"/>
      <c r="F26" s="130"/>
      <c r="G26" s="31"/>
    </row>
    <row r="27" spans="2:7" x14ac:dyDescent="0.25">
      <c r="B27" s="130"/>
      <c r="C27" s="130"/>
      <c r="D27" s="131"/>
      <c r="E27" s="130"/>
      <c r="F27" s="130"/>
      <c r="G27" s="31"/>
    </row>
    <row r="28" spans="2:7" x14ac:dyDescent="0.25">
      <c r="B28" s="130"/>
      <c r="C28" s="130"/>
      <c r="D28" s="131"/>
      <c r="E28" s="130"/>
      <c r="F28" s="130"/>
      <c r="G28" s="31"/>
    </row>
    <row r="29" spans="2:7" x14ac:dyDescent="0.25">
      <c r="B29" s="130"/>
      <c r="C29" s="130"/>
      <c r="D29" s="131"/>
      <c r="E29" s="130"/>
      <c r="F29" s="130"/>
      <c r="G29" s="31"/>
    </row>
    <row r="30" spans="2:7" x14ac:dyDescent="0.25">
      <c r="B30" s="130"/>
      <c r="C30" s="130"/>
      <c r="D30" s="131"/>
      <c r="E30" s="130"/>
      <c r="F30" s="130"/>
      <c r="G30" s="31"/>
    </row>
    <row r="31" spans="2:7" x14ac:dyDescent="0.25">
      <c r="B31" s="130"/>
      <c r="C31" s="130"/>
      <c r="D31" s="131"/>
      <c r="E31" s="130"/>
      <c r="F31" s="130"/>
      <c r="G31" s="31"/>
    </row>
    <row r="32" spans="2:7" x14ac:dyDescent="0.25">
      <c r="B32" s="130"/>
      <c r="C32" s="130"/>
      <c r="D32" s="131"/>
      <c r="E32" s="130"/>
      <c r="F32" s="130"/>
      <c r="G32" s="31"/>
    </row>
    <row r="33" spans="2:7" x14ac:dyDescent="0.25">
      <c r="B33" s="130"/>
      <c r="C33" s="130"/>
      <c r="D33" s="131"/>
      <c r="E33" s="130"/>
      <c r="F33" s="130"/>
      <c r="G33" s="31"/>
    </row>
    <row r="34" spans="2:7" x14ac:dyDescent="0.25">
      <c r="B34" s="130"/>
      <c r="C34" s="130"/>
      <c r="D34" s="131"/>
      <c r="E34" s="130"/>
      <c r="F34" s="130"/>
      <c r="G34" s="31"/>
    </row>
    <row r="35" spans="2:7" x14ac:dyDescent="0.25">
      <c r="B35" s="130"/>
      <c r="C35" s="130"/>
      <c r="D35" s="131"/>
      <c r="E35" s="130"/>
      <c r="F35" s="130"/>
      <c r="G35" s="31"/>
    </row>
    <row r="36" spans="2:7" x14ac:dyDescent="0.25">
      <c r="B36" s="130"/>
      <c r="C36" s="130"/>
      <c r="D36" s="131"/>
      <c r="E36" s="130"/>
      <c r="F36" s="130"/>
      <c r="G36" s="31"/>
    </row>
    <row r="37" spans="2:7" x14ac:dyDescent="0.25">
      <c r="B37" s="130"/>
      <c r="C37" s="130"/>
      <c r="D37" s="131"/>
      <c r="E37" s="130"/>
      <c r="F37" s="130"/>
      <c r="G37" s="31"/>
    </row>
    <row r="38" spans="2:7" x14ac:dyDescent="0.25">
      <c r="B38" s="130"/>
      <c r="C38" s="130"/>
      <c r="D38" s="131"/>
      <c r="E38" s="130"/>
      <c r="F38" s="130"/>
      <c r="G38" s="31"/>
    </row>
    <row r="39" spans="2:7" x14ac:dyDescent="0.25">
      <c r="B39" s="130"/>
      <c r="C39" s="130"/>
      <c r="D39" s="131"/>
      <c r="E39" s="130"/>
      <c r="F39" s="130"/>
      <c r="G39" s="31"/>
    </row>
    <row r="40" spans="2:7" x14ac:dyDescent="0.25">
      <c r="B40" s="130"/>
      <c r="C40" s="130"/>
      <c r="D40" s="131"/>
      <c r="E40" s="130"/>
      <c r="F40" s="130"/>
      <c r="G40" s="31"/>
    </row>
    <row r="41" spans="2:7" x14ac:dyDescent="0.25">
      <c r="B41" s="130"/>
      <c r="C41" s="130"/>
      <c r="D41" s="131"/>
      <c r="E41" s="130"/>
      <c r="F41" s="130"/>
      <c r="G41" s="31"/>
    </row>
    <row r="42" spans="2:7" x14ac:dyDescent="0.25">
      <c r="B42" s="130"/>
      <c r="C42" s="130"/>
      <c r="D42" s="131"/>
      <c r="E42" s="130"/>
      <c r="F42" s="130"/>
      <c r="G42" s="31"/>
    </row>
    <row r="43" spans="2:7" x14ac:dyDescent="0.25">
      <c r="B43" s="130"/>
      <c r="C43" s="130"/>
      <c r="D43" s="131"/>
      <c r="E43" s="130"/>
      <c r="F43" s="130"/>
      <c r="G43" s="31"/>
    </row>
    <row r="44" spans="2:7" x14ac:dyDescent="0.25">
      <c r="B44" s="130"/>
      <c r="C44" s="130"/>
      <c r="D44" s="131"/>
      <c r="E44" s="130"/>
      <c r="F44" s="130"/>
      <c r="G44" s="31"/>
    </row>
    <row r="45" spans="2:7" x14ac:dyDescent="0.25">
      <c r="B45" s="130"/>
      <c r="C45" s="130"/>
      <c r="D45" s="131"/>
      <c r="E45" s="130"/>
      <c r="F45" s="130"/>
      <c r="G45" s="31"/>
    </row>
    <row r="46" spans="2:7" x14ac:dyDescent="0.25">
      <c r="B46" s="130"/>
      <c r="C46" s="130"/>
      <c r="D46" s="131"/>
      <c r="E46" s="130"/>
      <c r="F46" s="130"/>
      <c r="G46" s="31"/>
    </row>
    <row r="47" spans="2:7" x14ac:dyDescent="0.25">
      <c r="B47" s="130"/>
      <c r="C47" s="130"/>
      <c r="D47" s="131"/>
      <c r="E47" s="130"/>
      <c r="F47" s="130"/>
      <c r="G47" s="31"/>
    </row>
    <row r="48" spans="2:7" x14ac:dyDescent="0.25">
      <c r="B48" s="130"/>
      <c r="C48" s="130"/>
      <c r="D48" s="131"/>
      <c r="E48" s="130"/>
      <c r="F48" s="130"/>
      <c r="G48" s="31"/>
    </row>
    <row r="49" spans="2:7" x14ac:dyDescent="0.25">
      <c r="B49" s="130"/>
      <c r="C49" s="130"/>
      <c r="D49" s="131"/>
      <c r="E49" s="130"/>
      <c r="F49" s="130"/>
      <c r="G49" s="31"/>
    </row>
    <row r="50" spans="2:7" x14ac:dyDescent="0.25">
      <c r="B50" s="130"/>
      <c r="C50" s="130"/>
      <c r="D50" s="131"/>
      <c r="E50" s="130"/>
      <c r="F50" s="130"/>
      <c r="G50" s="31"/>
    </row>
    <row r="51" spans="2:7" x14ac:dyDescent="0.25">
      <c r="B51" s="130"/>
      <c r="C51" s="130"/>
      <c r="D51" s="131"/>
      <c r="E51" s="130"/>
      <c r="F51" s="130"/>
      <c r="G51" s="31"/>
    </row>
    <row r="52" spans="2:7" x14ac:dyDescent="0.25">
      <c r="B52" s="130"/>
      <c r="C52" s="130"/>
      <c r="D52" s="131"/>
      <c r="E52" s="130"/>
      <c r="F52" s="130"/>
      <c r="G52" s="31"/>
    </row>
    <row r="53" spans="2:7" x14ac:dyDescent="0.25">
      <c r="B53" s="130"/>
      <c r="C53" s="130"/>
      <c r="D53" s="131"/>
      <c r="E53" s="130"/>
      <c r="F53" s="130"/>
      <c r="G53" s="31"/>
    </row>
    <row r="54" spans="2:7" x14ac:dyDescent="0.25">
      <c r="B54" s="130"/>
      <c r="C54" s="130"/>
      <c r="D54" s="131"/>
      <c r="E54" s="130"/>
      <c r="F54" s="130"/>
      <c r="G54" s="31"/>
    </row>
    <row r="55" spans="2:7" x14ac:dyDescent="0.25">
      <c r="B55" s="130"/>
      <c r="C55" s="130"/>
      <c r="D55" s="131"/>
      <c r="E55" s="130"/>
      <c r="F55" s="130"/>
      <c r="G55" s="31"/>
    </row>
    <row r="56" spans="2:7" x14ac:dyDescent="0.25">
      <c r="B56" s="130"/>
      <c r="C56" s="130"/>
      <c r="D56" s="131"/>
      <c r="E56" s="130"/>
      <c r="F56" s="130"/>
      <c r="G56" s="31"/>
    </row>
    <row r="57" spans="2:7" x14ac:dyDescent="0.25">
      <c r="B57" s="130"/>
      <c r="C57" s="130"/>
      <c r="D57" s="131"/>
      <c r="E57" s="130"/>
      <c r="F57" s="130"/>
      <c r="G57" s="31"/>
    </row>
    <row r="58" spans="2:7" x14ac:dyDescent="0.25">
      <c r="B58" s="130"/>
      <c r="C58" s="130"/>
      <c r="D58" s="131"/>
      <c r="E58" s="130"/>
      <c r="F58" s="130"/>
      <c r="G58" s="31"/>
    </row>
    <row r="59" spans="2:7" x14ac:dyDescent="0.25">
      <c r="B59" s="130"/>
      <c r="C59" s="130"/>
      <c r="D59" s="131"/>
      <c r="E59" s="130"/>
      <c r="F59" s="130"/>
      <c r="G59" s="31"/>
    </row>
    <row r="60" spans="2:7" x14ac:dyDescent="0.25">
      <c r="B60" s="130"/>
      <c r="C60" s="130"/>
      <c r="D60" s="131"/>
      <c r="E60" s="130"/>
      <c r="F60" s="130"/>
      <c r="G60" s="31"/>
    </row>
    <row r="61" spans="2:7" x14ac:dyDescent="0.25">
      <c r="B61" s="130"/>
      <c r="C61" s="130"/>
      <c r="D61" s="131"/>
      <c r="E61" s="130"/>
      <c r="F61" s="130"/>
      <c r="G61" s="31"/>
    </row>
    <row r="62" spans="2:7" x14ac:dyDescent="0.25">
      <c r="B62" s="130"/>
      <c r="C62" s="130"/>
      <c r="D62" s="131"/>
      <c r="E62" s="130"/>
      <c r="F62" s="130"/>
      <c r="G62" s="31"/>
    </row>
    <row r="63" spans="2:7" x14ac:dyDescent="0.25">
      <c r="B63" s="130"/>
      <c r="C63" s="130"/>
      <c r="D63" s="131"/>
      <c r="E63" s="130"/>
      <c r="F63" s="130"/>
      <c r="G63" s="31"/>
    </row>
    <row r="64" spans="2:7" x14ac:dyDescent="0.25">
      <c r="B64" s="130"/>
      <c r="C64" s="130"/>
      <c r="D64" s="131"/>
      <c r="E64" s="130"/>
      <c r="F64" s="130"/>
      <c r="G64" s="31"/>
    </row>
    <row r="65" spans="2:7" x14ac:dyDescent="0.25">
      <c r="B65" s="130"/>
      <c r="C65" s="130"/>
      <c r="D65" s="131"/>
      <c r="E65" s="130"/>
      <c r="F65" s="130"/>
      <c r="G65" s="31"/>
    </row>
    <row r="66" spans="2:7" x14ac:dyDescent="0.25">
      <c r="B66" s="130"/>
      <c r="C66" s="130"/>
      <c r="D66" s="131"/>
      <c r="E66" s="130"/>
      <c r="F66" s="130"/>
      <c r="G66" s="31"/>
    </row>
    <row r="67" spans="2:7" x14ac:dyDescent="0.25">
      <c r="B67" s="130"/>
      <c r="C67" s="130"/>
      <c r="D67" s="131"/>
      <c r="E67" s="130"/>
      <c r="F67" s="130"/>
      <c r="G67" s="31"/>
    </row>
    <row r="68" spans="2:7" x14ac:dyDescent="0.25">
      <c r="B68" s="130"/>
      <c r="C68" s="130"/>
      <c r="D68" s="131"/>
      <c r="E68" s="130"/>
      <c r="F68" s="130"/>
      <c r="G68" s="31"/>
    </row>
    <row r="69" spans="2:7" x14ac:dyDescent="0.25">
      <c r="B69" s="130"/>
      <c r="C69" s="130"/>
      <c r="D69" s="131"/>
      <c r="E69" s="130"/>
      <c r="F69" s="130"/>
      <c r="G69" s="31"/>
    </row>
    <row r="70" spans="2:7" x14ac:dyDescent="0.25">
      <c r="B70" s="130"/>
      <c r="C70" s="130"/>
      <c r="D70" s="131"/>
      <c r="E70" s="130"/>
      <c r="F70" s="130"/>
      <c r="G70" s="31"/>
    </row>
    <row r="71" spans="2:7" x14ac:dyDescent="0.25">
      <c r="B71" s="130"/>
      <c r="C71" s="130"/>
      <c r="D71" s="131"/>
      <c r="E71" s="130"/>
      <c r="F71" s="130"/>
      <c r="G71" s="31"/>
    </row>
    <row r="72" spans="2:7" x14ac:dyDescent="0.25">
      <c r="B72" s="130"/>
      <c r="C72" s="130"/>
      <c r="D72" s="131"/>
      <c r="E72" s="130"/>
      <c r="F72" s="130"/>
      <c r="G72" s="31"/>
    </row>
    <row r="73" spans="2:7" x14ac:dyDescent="0.25">
      <c r="B73" s="130"/>
      <c r="C73" s="130"/>
      <c r="D73" s="131"/>
      <c r="E73" s="130"/>
      <c r="F73" s="130"/>
      <c r="G73" s="31"/>
    </row>
    <row r="74" spans="2:7" x14ac:dyDescent="0.25">
      <c r="B74" s="130"/>
      <c r="C74" s="130"/>
      <c r="D74" s="131"/>
      <c r="E74" s="130"/>
      <c r="F74" s="130"/>
      <c r="G74" s="31"/>
    </row>
    <row r="75" spans="2:7" x14ac:dyDescent="0.25">
      <c r="B75" s="130"/>
      <c r="C75" s="130"/>
      <c r="D75" s="131"/>
      <c r="E75" s="130"/>
      <c r="F75" s="130"/>
      <c r="G75" s="31"/>
    </row>
    <row r="76" spans="2:7" x14ac:dyDescent="0.25">
      <c r="B76" s="130"/>
      <c r="C76" s="130"/>
      <c r="D76" s="131"/>
      <c r="E76" s="130"/>
      <c r="F76" s="130"/>
      <c r="G76" s="31"/>
    </row>
    <row r="77" spans="2:7" x14ac:dyDescent="0.25">
      <c r="B77" s="130"/>
      <c r="C77" s="130"/>
      <c r="D77" s="131"/>
      <c r="E77" s="130"/>
      <c r="F77" s="130"/>
      <c r="G77" s="31"/>
    </row>
    <row r="78" spans="2:7" x14ac:dyDescent="0.25">
      <c r="B78" s="130"/>
      <c r="C78" s="130"/>
      <c r="D78" s="131"/>
      <c r="E78" s="130"/>
      <c r="F78" s="130"/>
      <c r="G78" s="31"/>
    </row>
    <row r="79" spans="2:7" x14ac:dyDescent="0.25">
      <c r="B79" s="130"/>
      <c r="C79" s="130"/>
      <c r="D79" s="131"/>
      <c r="E79" s="130"/>
      <c r="F79" s="130"/>
      <c r="G79" s="31"/>
    </row>
    <row r="80" spans="2:7" x14ac:dyDescent="0.25">
      <c r="B80" s="130"/>
      <c r="C80" s="130"/>
      <c r="D80" s="131"/>
      <c r="E80" s="130"/>
      <c r="F80" s="130"/>
      <c r="G80" s="31"/>
    </row>
    <row r="81" spans="2:7" x14ac:dyDescent="0.25">
      <c r="B81" s="130"/>
      <c r="C81" s="130"/>
      <c r="D81" s="131"/>
      <c r="E81" s="130"/>
      <c r="F81" s="130"/>
      <c r="G81" s="31"/>
    </row>
    <row r="82" spans="2:7" x14ac:dyDescent="0.25">
      <c r="B82" s="130"/>
      <c r="C82" s="130"/>
      <c r="D82" s="131"/>
      <c r="E82" s="130"/>
      <c r="F82" s="130"/>
      <c r="G82" s="31"/>
    </row>
    <row r="83" spans="2:7" x14ac:dyDescent="0.25">
      <c r="B83" s="130"/>
      <c r="C83" s="130"/>
      <c r="D83" s="131"/>
      <c r="E83" s="130"/>
      <c r="F83" s="130"/>
      <c r="G83" s="31"/>
    </row>
    <row r="84" spans="2:7" x14ac:dyDescent="0.25">
      <c r="B84" s="130"/>
      <c r="C84" s="130"/>
      <c r="D84" s="131"/>
      <c r="E84" s="130"/>
      <c r="F84" s="130"/>
      <c r="G84" s="31"/>
    </row>
    <row r="85" spans="2:7" x14ac:dyDescent="0.25">
      <c r="B85" s="130"/>
      <c r="C85" s="130"/>
      <c r="D85" s="131"/>
      <c r="E85" s="130"/>
      <c r="F85" s="130"/>
      <c r="G85" s="31"/>
    </row>
    <row r="86" spans="2:7" x14ac:dyDescent="0.25">
      <c r="B86" s="130"/>
      <c r="C86" s="130"/>
      <c r="D86" s="131"/>
      <c r="E86" s="130"/>
      <c r="F86" s="130"/>
      <c r="G86" s="31"/>
    </row>
    <row r="87" spans="2:7" x14ac:dyDescent="0.25">
      <c r="B87" s="130"/>
      <c r="C87" s="130"/>
      <c r="D87" s="131"/>
      <c r="E87" s="130"/>
      <c r="F87" s="130"/>
      <c r="G87" s="31"/>
    </row>
    <row r="88" spans="2:7" x14ac:dyDescent="0.25">
      <c r="B88" s="130"/>
      <c r="C88" s="130"/>
      <c r="D88" s="131"/>
      <c r="E88" s="130"/>
      <c r="F88" s="130"/>
      <c r="G88" s="31"/>
    </row>
    <row r="89" spans="2:7" x14ac:dyDescent="0.25">
      <c r="B89" s="130"/>
      <c r="C89" s="130"/>
      <c r="D89" s="131"/>
      <c r="E89" s="130"/>
      <c r="F89" s="130"/>
      <c r="G89" s="31"/>
    </row>
    <row r="90" spans="2:7" x14ac:dyDescent="0.25">
      <c r="B90" s="130"/>
      <c r="C90" s="130"/>
      <c r="D90" s="131"/>
      <c r="E90" s="130"/>
      <c r="F90" s="130"/>
      <c r="G90" s="31"/>
    </row>
    <row r="91" spans="2:7" x14ac:dyDescent="0.25">
      <c r="B91" s="130"/>
      <c r="C91" s="130"/>
      <c r="D91" s="131"/>
      <c r="E91" s="130"/>
      <c r="F91" s="130"/>
      <c r="G91" s="31"/>
    </row>
    <row r="92" spans="2:7" x14ac:dyDescent="0.25">
      <c r="B92" s="130"/>
      <c r="C92" s="130"/>
      <c r="D92" s="131"/>
      <c r="E92" s="130"/>
      <c r="F92" s="130"/>
      <c r="G92" s="31"/>
    </row>
    <row r="93" spans="2:7" x14ac:dyDescent="0.25">
      <c r="B93" s="130"/>
      <c r="C93" s="130"/>
      <c r="D93" s="131"/>
      <c r="E93" s="130"/>
      <c r="F93" s="130"/>
      <c r="G93" s="31"/>
    </row>
    <row r="94" spans="2:7" x14ac:dyDescent="0.25">
      <c r="B94" s="130"/>
      <c r="C94" s="130"/>
      <c r="D94" s="131"/>
      <c r="E94" s="130"/>
      <c r="F94" s="130"/>
      <c r="G94" s="31"/>
    </row>
    <row r="95" spans="2:7" x14ac:dyDescent="0.25">
      <c r="B95" s="130"/>
      <c r="C95" s="130"/>
      <c r="D95" s="131"/>
      <c r="E95" s="130"/>
      <c r="F95" s="130"/>
      <c r="G95" s="31"/>
    </row>
    <row r="96" spans="2:7" x14ac:dyDescent="0.25">
      <c r="B96" s="130"/>
      <c r="C96" s="130"/>
      <c r="D96" s="131"/>
      <c r="E96" s="130"/>
      <c r="F96" s="130"/>
      <c r="G96" s="31"/>
    </row>
    <row r="97" spans="2:7" x14ac:dyDescent="0.25">
      <c r="B97" s="130"/>
      <c r="C97" s="130"/>
      <c r="D97" s="131"/>
      <c r="E97" s="130"/>
      <c r="F97" s="130"/>
      <c r="G97" s="31"/>
    </row>
    <row r="98" spans="2:7" x14ac:dyDescent="0.25">
      <c r="B98" s="130"/>
      <c r="C98" s="130"/>
      <c r="D98" s="131"/>
      <c r="E98" s="130"/>
      <c r="F98" s="130"/>
      <c r="G98" s="31"/>
    </row>
    <row r="99" spans="2:7" x14ac:dyDescent="0.25">
      <c r="B99" s="130"/>
      <c r="C99" s="130"/>
      <c r="D99" s="131"/>
      <c r="E99" s="130"/>
      <c r="F99" s="130"/>
      <c r="G99" s="31"/>
    </row>
    <row r="100" spans="2:7" x14ac:dyDescent="0.25">
      <c r="B100" s="130"/>
      <c r="C100" s="130"/>
      <c r="D100" s="131"/>
      <c r="E100" s="130"/>
      <c r="F100" s="130"/>
      <c r="G100" s="31"/>
    </row>
    <row r="101" spans="2:7" x14ac:dyDescent="0.25">
      <c r="B101" s="130"/>
      <c r="C101" s="130"/>
      <c r="D101" s="131"/>
      <c r="E101" s="130"/>
      <c r="F101" s="130"/>
      <c r="G101" s="31"/>
    </row>
    <row r="102" spans="2:7" x14ac:dyDescent="0.25">
      <c r="B102" s="130"/>
      <c r="C102" s="130"/>
      <c r="D102" s="131"/>
      <c r="E102" s="130"/>
      <c r="F102" s="130"/>
      <c r="G102" s="31"/>
    </row>
    <row r="103" spans="2:7" x14ac:dyDescent="0.25">
      <c r="B103" s="130"/>
      <c r="C103" s="130"/>
      <c r="D103" s="131"/>
      <c r="E103" s="130"/>
      <c r="F103" s="130"/>
      <c r="G103" s="31"/>
    </row>
    <row r="104" spans="2:7" x14ac:dyDescent="0.25">
      <c r="B104" s="130"/>
      <c r="C104" s="130"/>
      <c r="D104" s="131"/>
      <c r="E104" s="130"/>
      <c r="F104" s="130"/>
      <c r="G104" s="31"/>
    </row>
    <row r="105" spans="2:7" x14ac:dyDescent="0.25">
      <c r="B105" s="130"/>
      <c r="C105" s="130"/>
      <c r="D105" s="131"/>
      <c r="E105" s="130"/>
      <c r="F105" s="130"/>
      <c r="G105" s="31"/>
    </row>
    <row r="106" spans="2:7" x14ac:dyDescent="0.25">
      <c r="B106" s="130"/>
      <c r="C106" s="130"/>
      <c r="D106" s="131"/>
      <c r="E106" s="130"/>
      <c r="F106" s="130"/>
      <c r="G106" s="31"/>
    </row>
    <row r="107" spans="2:7" x14ac:dyDescent="0.25">
      <c r="B107" s="130"/>
      <c r="C107" s="130"/>
      <c r="D107" s="131"/>
      <c r="E107" s="130"/>
      <c r="F107" s="130"/>
      <c r="G107" s="31"/>
    </row>
    <row r="108" spans="2:7" x14ac:dyDescent="0.25">
      <c r="B108" s="130"/>
      <c r="C108" s="130"/>
      <c r="D108" s="131"/>
      <c r="E108" s="130"/>
      <c r="F108" s="130"/>
      <c r="G108" s="31"/>
    </row>
    <row r="109" spans="2:7" x14ac:dyDescent="0.25">
      <c r="B109" s="130"/>
      <c r="C109" s="130"/>
      <c r="D109" s="131"/>
      <c r="E109" s="130"/>
      <c r="F109" s="130"/>
      <c r="G109" s="31"/>
    </row>
    <row r="110" spans="2:7" x14ac:dyDescent="0.25">
      <c r="B110" s="130"/>
      <c r="C110" s="130"/>
      <c r="D110" s="131"/>
      <c r="E110" s="130"/>
      <c r="F110" s="130"/>
      <c r="G110" s="31"/>
    </row>
    <row r="111" spans="2:7" x14ac:dyDescent="0.25">
      <c r="B111" s="130"/>
      <c r="C111" s="130"/>
      <c r="D111" s="131"/>
      <c r="E111" s="130"/>
      <c r="F111" s="130"/>
      <c r="G111" s="31"/>
    </row>
    <row r="112" spans="2:7" x14ac:dyDescent="0.25">
      <c r="B112" s="130"/>
      <c r="C112" s="130"/>
      <c r="D112" s="131"/>
      <c r="E112" s="130"/>
      <c r="F112" s="130"/>
      <c r="G112" s="31"/>
    </row>
    <row r="113" spans="2:7" x14ac:dyDescent="0.25">
      <c r="B113" s="130"/>
      <c r="C113" s="130"/>
      <c r="D113" s="131"/>
      <c r="E113" s="130"/>
      <c r="F113" s="130"/>
      <c r="G113" s="31"/>
    </row>
    <row r="114" spans="2:7" x14ac:dyDescent="0.25">
      <c r="B114" s="130"/>
      <c r="C114" s="130"/>
      <c r="D114" s="131"/>
      <c r="E114" s="130"/>
      <c r="F114" s="130"/>
      <c r="G114" s="31"/>
    </row>
    <row r="115" spans="2:7" x14ac:dyDescent="0.25">
      <c r="B115" s="130"/>
      <c r="C115" s="130"/>
      <c r="D115" s="131"/>
      <c r="E115" s="130"/>
      <c r="F115" s="130"/>
      <c r="G115" s="31"/>
    </row>
    <row r="116" spans="2:7" x14ac:dyDescent="0.25">
      <c r="B116" s="130"/>
      <c r="C116" s="130"/>
      <c r="D116" s="131"/>
      <c r="E116" s="130"/>
      <c r="F116" s="130"/>
      <c r="G116" s="31"/>
    </row>
    <row r="117" spans="2:7" x14ac:dyDescent="0.25">
      <c r="B117" s="130"/>
      <c r="C117" s="130"/>
      <c r="D117" s="131"/>
      <c r="E117" s="130"/>
      <c r="F117" s="130"/>
      <c r="G117" s="31"/>
    </row>
    <row r="118" spans="2:7" x14ac:dyDescent="0.25">
      <c r="B118" s="130"/>
      <c r="C118" s="130"/>
      <c r="D118" s="131"/>
      <c r="E118" s="130"/>
      <c r="F118" s="130"/>
      <c r="G118" s="31"/>
    </row>
    <row r="119" spans="2:7" x14ac:dyDescent="0.25">
      <c r="B119" s="130"/>
      <c r="C119" s="130"/>
      <c r="D119" s="131"/>
      <c r="E119" s="130"/>
      <c r="F119" s="130"/>
      <c r="G119" s="31"/>
    </row>
    <row r="120" spans="2:7" x14ac:dyDescent="0.25">
      <c r="B120" s="130"/>
      <c r="C120" s="130"/>
      <c r="D120" s="131"/>
      <c r="E120" s="130"/>
      <c r="F120" s="130"/>
      <c r="G120" s="31"/>
    </row>
    <row r="121" spans="2:7" x14ac:dyDescent="0.25">
      <c r="B121" s="130"/>
      <c r="C121" s="130"/>
      <c r="D121" s="131"/>
      <c r="E121" s="130"/>
      <c r="F121" s="130"/>
      <c r="G121" s="31"/>
    </row>
    <row r="122" spans="2:7" x14ac:dyDescent="0.25">
      <c r="B122" s="130"/>
      <c r="C122" s="130"/>
      <c r="D122" s="131"/>
      <c r="E122" s="130"/>
      <c r="F122" s="130"/>
      <c r="G122" s="31"/>
    </row>
    <row r="123" spans="2:7" x14ac:dyDescent="0.25">
      <c r="B123" s="130"/>
      <c r="C123" s="130"/>
      <c r="D123" s="131"/>
      <c r="E123" s="130"/>
      <c r="F123" s="130"/>
      <c r="G123" s="31"/>
    </row>
    <row r="124" spans="2:7" x14ac:dyDescent="0.25">
      <c r="B124" s="130"/>
      <c r="C124" s="130"/>
      <c r="D124" s="131"/>
      <c r="E124" s="130"/>
      <c r="F124" s="130"/>
      <c r="G124" s="31"/>
    </row>
    <row r="125" spans="2:7" x14ac:dyDescent="0.25">
      <c r="B125" s="130"/>
      <c r="C125" s="130"/>
      <c r="D125" s="131"/>
      <c r="E125" s="130"/>
      <c r="F125" s="130"/>
      <c r="G125" s="31"/>
    </row>
    <row r="126" spans="2:7" x14ac:dyDescent="0.25">
      <c r="B126" s="130"/>
      <c r="C126" s="130"/>
      <c r="D126" s="131"/>
      <c r="E126" s="130"/>
      <c r="F126" s="130"/>
      <c r="G126" s="31"/>
    </row>
    <row r="127" spans="2:7" x14ac:dyDescent="0.25">
      <c r="B127" s="130"/>
      <c r="C127" s="130"/>
      <c r="D127" s="131"/>
      <c r="E127" s="130"/>
      <c r="F127" s="130"/>
      <c r="G127" s="31"/>
    </row>
    <row r="128" spans="2:7" x14ac:dyDescent="0.25">
      <c r="B128" s="130"/>
      <c r="C128" s="130"/>
      <c r="D128" s="131"/>
      <c r="E128" s="130"/>
      <c r="F128" s="130"/>
      <c r="G128" s="31"/>
    </row>
    <row r="129" spans="2:7" x14ac:dyDescent="0.25">
      <c r="B129" s="130"/>
      <c r="C129" s="130"/>
      <c r="D129" s="131"/>
      <c r="E129" s="130"/>
      <c r="F129" s="130"/>
      <c r="G129" s="31"/>
    </row>
    <row r="130" spans="2:7" x14ac:dyDescent="0.25">
      <c r="B130" s="130"/>
      <c r="C130" s="130"/>
      <c r="D130" s="131"/>
      <c r="E130" s="130"/>
      <c r="F130" s="130"/>
      <c r="G130" s="31"/>
    </row>
    <row r="131" spans="2:7" x14ac:dyDescent="0.25">
      <c r="B131" s="130"/>
      <c r="C131" s="130"/>
      <c r="D131" s="131"/>
      <c r="E131" s="130"/>
      <c r="F131" s="130"/>
      <c r="G131" s="31"/>
    </row>
    <row r="132" spans="2:7" x14ac:dyDescent="0.25">
      <c r="B132" s="130"/>
      <c r="C132" s="130"/>
      <c r="D132" s="131"/>
      <c r="E132" s="130"/>
      <c r="F132" s="130"/>
      <c r="G132" s="31"/>
    </row>
    <row r="133" spans="2:7" x14ac:dyDescent="0.25">
      <c r="B133" s="130"/>
      <c r="C133" s="130"/>
      <c r="D133" s="131"/>
      <c r="E133" s="130"/>
      <c r="F133" s="130"/>
      <c r="G133" s="31"/>
    </row>
    <row r="134" spans="2:7" x14ac:dyDescent="0.25">
      <c r="B134" s="130"/>
      <c r="C134" s="130"/>
      <c r="D134" s="131"/>
      <c r="E134" s="130"/>
      <c r="F134" s="130"/>
      <c r="G134" s="31"/>
    </row>
    <row r="135" spans="2:7" x14ac:dyDescent="0.25">
      <c r="B135" s="130"/>
      <c r="C135" s="130"/>
      <c r="D135" s="131"/>
      <c r="E135" s="130"/>
      <c r="F135" s="130"/>
      <c r="G135" s="31"/>
    </row>
    <row r="136" spans="2:7" x14ac:dyDescent="0.25">
      <c r="B136" s="130"/>
      <c r="C136" s="130"/>
      <c r="D136" s="131"/>
      <c r="E136" s="130"/>
      <c r="F136" s="130"/>
      <c r="G136" s="31"/>
    </row>
    <row r="137" spans="2:7" x14ac:dyDescent="0.25">
      <c r="B137" s="130"/>
      <c r="C137" s="130"/>
      <c r="D137" s="131"/>
      <c r="E137" s="130"/>
      <c r="F137" s="130"/>
      <c r="G137" s="31"/>
    </row>
    <row r="138" spans="2:7" x14ac:dyDescent="0.25">
      <c r="B138" s="130"/>
      <c r="C138" s="130"/>
      <c r="D138" s="131"/>
      <c r="E138" s="130"/>
      <c r="F138" s="130"/>
      <c r="G138" s="31"/>
    </row>
    <row r="139" spans="2:7" x14ac:dyDescent="0.25">
      <c r="B139" s="130"/>
      <c r="C139" s="130"/>
      <c r="D139" s="131"/>
      <c r="E139" s="130"/>
      <c r="F139" s="130"/>
      <c r="G139" s="31"/>
    </row>
    <row r="140" spans="2:7" x14ac:dyDescent="0.25">
      <c r="B140" s="130"/>
      <c r="C140" s="130"/>
      <c r="D140" s="131"/>
      <c r="E140" s="130"/>
      <c r="F140" s="130"/>
      <c r="G140" s="31"/>
    </row>
    <row r="141" spans="2:7" x14ac:dyDescent="0.25">
      <c r="B141" s="130"/>
      <c r="C141" s="130"/>
      <c r="D141" s="131"/>
      <c r="E141" s="130"/>
      <c r="F141" s="130"/>
      <c r="G141" s="31"/>
    </row>
    <row r="142" spans="2:7" x14ac:dyDescent="0.25">
      <c r="B142" s="130"/>
      <c r="C142" s="130"/>
      <c r="D142" s="131"/>
      <c r="E142" s="130"/>
      <c r="F142" s="130"/>
      <c r="G142" s="31"/>
    </row>
    <row r="143" spans="2:7" x14ac:dyDescent="0.25">
      <c r="B143" s="130"/>
      <c r="C143" s="130"/>
      <c r="D143" s="131"/>
      <c r="E143" s="130"/>
      <c r="F143" s="130"/>
      <c r="G143" s="31"/>
    </row>
    <row r="144" spans="2:7" x14ac:dyDescent="0.25">
      <c r="B144" s="130"/>
      <c r="C144" s="130"/>
      <c r="D144" s="131"/>
      <c r="E144" s="130"/>
      <c r="F144" s="130"/>
      <c r="G144" s="31"/>
    </row>
    <row r="145" spans="2:7" x14ac:dyDescent="0.25">
      <c r="B145" s="130"/>
      <c r="C145" s="130"/>
      <c r="D145" s="131"/>
      <c r="E145" s="130"/>
      <c r="F145" s="130"/>
      <c r="G145" s="31"/>
    </row>
    <row r="146" spans="2:7" x14ac:dyDescent="0.25">
      <c r="B146" s="130"/>
      <c r="C146" s="130"/>
      <c r="D146" s="131"/>
      <c r="E146" s="130"/>
      <c r="F146" s="130"/>
      <c r="G146" s="31"/>
    </row>
    <row r="147" spans="2:7" x14ac:dyDescent="0.25">
      <c r="B147" s="130"/>
      <c r="C147" s="130"/>
      <c r="D147" s="131"/>
      <c r="E147" s="130"/>
      <c r="F147" s="130"/>
      <c r="G147" s="31"/>
    </row>
    <row r="148" spans="2:7" x14ac:dyDescent="0.25">
      <c r="B148" s="130"/>
      <c r="C148" s="130"/>
      <c r="D148" s="131"/>
      <c r="E148" s="130"/>
      <c r="F148" s="130"/>
      <c r="G148" s="31"/>
    </row>
    <row r="149" spans="2:7" x14ac:dyDescent="0.25">
      <c r="B149" s="130"/>
      <c r="C149" s="130"/>
      <c r="D149" s="131"/>
      <c r="E149" s="130"/>
      <c r="F149" s="130"/>
      <c r="G149" s="31"/>
    </row>
    <row r="150" spans="2:7" x14ac:dyDescent="0.25">
      <c r="B150" s="130"/>
      <c r="C150" s="130"/>
      <c r="D150" s="131"/>
      <c r="E150" s="130"/>
      <c r="F150" s="130"/>
      <c r="G150" s="31"/>
    </row>
    <row r="151" spans="2:7" x14ac:dyDescent="0.25">
      <c r="B151" s="130"/>
      <c r="C151" s="130"/>
      <c r="D151" s="131"/>
      <c r="E151" s="130"/>
      <c r="F151" s="130"/>
      <c r="G151" s="31"/>
    </row>
    <row r="152" spans="2:7" x14ac:dyDescent="0.25">
      <c r="B152" s="130"/>
      <c r="C152" s="130"/>
      <c r="D152" s="131"/>
      <c r="E152" s="130"/>
      <c r="F152" s="130"/>
      <c r="G152" s="31"/>
    </row>
    <row r="153" spans="2:7" x14ac:dyDescent="0.25">
      <c r="B153" s="130"/>
      <c r="C153" s="130"/>
      <c r="D153" s="131"/>
      <c r="E153" s="130"/>
      <c r="F153" s="130"/>
      <c r="G153" s="31"/>
    </row>
    <row r="154" spans="2:7" x14ac:dyDescent="0.25">
      <c r="B154" s="130"/>
      <c r="C154" s="130"/>
      <c r="D154" s="131"/>
      <c r="E154" s="130"/>
      <c r="F154" s="130"/>
      <c r="G154" s="31"/>
    </row>
    <row r="155" spans="2:7" x14ac:dyDescent="0.25">
      <c r="B155" s="130"/>
      <c r="C155" s="130"/>
      <c r="D155" s="131"/>
      <c r="E155" s="130"/>
      <c r="F155" s="130"/>
      <c r="G155" s="31"/>
    </row>
    <row r="156" spans="2:7" x14ac:dyDescent="0.25">
      <c r="B156" s="130"/>
      <c r="C156" s="130"/>
      <c r="D156" s="131"/>
      <c r="E156" s="130"/>
      <c r="F156" s="130"/>
      <c r="G156" s="31"/>
    </row>
    <row r="157" spans="2:7" x14ac:dyDescent="0.25">
      <c r="B157" s="130"/>
      <c r="C157" s="130"/>
      <c r="D157" s="131"/>
      <c r="E157" s="130"/>
      <c r="F157" s="130"/>
      <c r="G157" s="31"/>
    </row>
    <row r="158" spans="2:7" x14ac:dyDescent="0.25">
      <c r="B158" s="130"/>
      <c r="C158" s="130"/>
      <c r="D158" s="131"/>
      <c r="E158" s="130"/>
      <c r="F158" s="130"/>
      <c r="G158" s="31"/>
    </row>
    <row r="159" spans="2:7" x14ac:dyDescent="0.25">
      <c r="B159" s="130"/>
      <c r="C159" s="130"/>
      <c r="D159" s="131"/>
      <c r="E159" s="130"/>
      <c r="F159" s="130"/>
      <c r="G159" s="31"/>
    </row>
    <row r="160" spans="2:7" x14ac:dyDescent="0.25">
      <c r="B160" s="130"/>
      <c r="C160" s="130"/>
      <c r="D160" s="131"/>
      <c r="E160" s="130"/>
      <c r="F160" s="130"/>
      <c r="G160" s="31"/>
    </row>
    <row r="161" spans="2:7" x14ac:dyDescent="0.25">
      <c r="B161" s="130"/>
      <c r="C161" s="130"/>
      <c r="D161" s="131"/>
      <c r="E161" s="130"/>
      <c r="F161" s="130"/>
      <c r="G161" s="31"/>
    </row>
    <row r="162" spans="2:7" x14ac:dyDescent="0.25">
      <c r="B162" s="130"/>
      <c r="C162" s="130"/>
      <c r="D162" s="131"/>
      <c r="E162" s="130"/>
      <c r="F162" s="130"/>
      <c r="G162" s="31"/>
    </row>
    <row r="163" spans="2:7" x14ac:dyDescent="0.25">
      <c r="B163" s="130"/>
      <c r="C163" s="130"/>
      <c r="D163" s="131"/>
      <c r="E163" s="130"/>
      <c r="F163" s="130"/>
      <c r="G163" s="31"/>
    </row>
    <row r="164" spans="2:7" x14ac:dyDescent="0.25">
      <c r="B164" s="130"/>
      <c r="C164" s="130"/>
      <c r="D164" s="131"/>
      <c r="E164" s="130"/>
      <c r="F164" s="130"/>
      <c r="G164" s="31"/>
    </row>
    <row r="165" spans="2:7" x14ac:dyDescent="0.25">
      <c r="B165" s="130"/>
      <c r="C165" s="130"/>
      <c r="D165" s="131"/>
      <c r="E165" s="130"/>
      <c r="F165" s="130"/>
      <c r="G165" s="31"/>
    </row>
    <row r="166" spans="2:7" x14ac:dyDescent="0.25">
      <c r="B166" s="130"/>
      <c r="C166" s="130"/>
      <c r="D166" s="131"/>
      <c r="E166" s="130"/>
      <c r="F166" s="130"/>
      <c r="G166" s="31"/>
    </row>
    <row r="167" spans="2:7" x14ac:dyDescent="0.25">
      <c r="B167" s="130"/>
      <c r="C167" s="130"/>
      <c r="D167" s="131"/>
      <c r="E167" s="130"/>
      <c r="F167" s="130"/>
      <c r="G167" s="31"/>
    </row>
    <row r="168" spans="2:7" x14ac:dyDescent="0.25">
      <c r="B168" s="130"/>
      <c r="C168" s="130"/>
      <c r="D168" s="131"/>
      <c r="E168" s="130"/>
      <c r="F168" s="130"/>
      <c r="G168" s="31"/>
    </row>
    <row r="169" spans="2:7" x14ac:dyDescent="0.25">
      <c r="B169" s="130"/>
      <c r="C169" s="130"/>
      <c r="D169" s="131"/>
      <c r="E169" s="130"/>
      <c r="F169" s="130"/>
      <c r="G169" s="31"/>
    </row>
    <row r="170" spans="2:7" x14ac:dyDescent="0.25">
      <c r="B170" s="130"/>
      <c r="C170" s="130"/>
      <c r="D170" s="131"/>
      <c r="E170" s="130"/>
      <c r="F170" s="130"/>
      <c r="G170" s="31"/>
    </row>
    <row r="171" spans="2:7" x14ac:dyDescent="0.25">
      <c r="B171" s="130"/>
      <c r="C171" s="130"/>
      <c r="D171" s="131"/>
      <c r="E171" s="130"/>
      <c r="F171" s="130"/>
      <c r="G171" s="31"/>
    </row>
    <row r="172" spans="2:7" x14ac:dyDescent="0.25">
      <c r="B172" s="130"/>
      <c r="C172" s="130"/>
      <c r="D172" s="131"/>
      <c r="E172" s="130"/>
      <c r="F172" s="130"/>
      <c r="G172" s="31"/>
    </row>
    <row r="173" spans="2:7" x14ac:dyDescent="0.25">
      <c r="B173" s="130"/>
      <c r="C173" s="130"/>
      <c r="D173" s="131"/>
      <c r="E173" s="130"/>
      <c r="F173" s="130"/>
      <c r="G173" s="31"/>
    </row>
    <row r="174" spans="2:7" x14ac:dyDescent="0.25">
      <c r="B174" s="130"/>
      <c r="C174" s="130"/>
      <c r="D174" s="131"/>
      <c r="E174" s="130"/>
      <c r="F174" s="130"/>
      <c r="G174" s="31"/>
    </row>
    <row r="175" spans="2:7" x14ac:dyDescent="0.25">
      <c r="B175" s="130"/>
      <c r="C175" s="130"/>
      <c r="D175" s="131"/>
      <c r="E175" s="130"/>
      <c r="F175" s="130"/>
      <c r="G175" s="31"/>
    </row>
    <row r="176" spans="2:7" x14ac:dyDescent="0.25">
      <c r="B176" s="130"/>
      <c r="C176" s="130"/>
      <c r="D176" s="131"/>
      <c r="E176" s="130"/>
      <c r="F176" s="130"/>
      <c r="G176" s="31"/>
    </row>
    <row r="177" spans="2:7" x14ac:dyDescent="0.25">
      <c r="B177" s="130"/>
      <c r="C177" s="130"/>
      <c r="D177" s="131"/>
      <c r="E177" s="130"/>
      <c r="F177" s="130"/>
      <c r="G177" s="31"/>
    </row>
    <row r="178" spans="2:7" x14ac:dyDescent="0.25">
      <c r="B178" s="130"/>
      <c r="C178" s="130"/>
      <c r="D178" s="131"/>
      <c r="E178" s="130"/>
      <c r="F178" s="130"/>
      <c r="G178" s="31"/>
    </row>
    <row r="179" spans="2:7" x14ac:dyDescent="0.25">
      <c r="B179" s="130"/>
      <c r="C179" s="130"/>
      <c r="D179" s="131"/>
      <c r="E179" s="130"/>
      <c r="F179" s="130"/>
      <c r="G179" s="31"/>
    </row>
    <row r="180" spans="2:7" x14ac:dyDescent="0.25">
      <c r="B180" s="130"/>
      <c r="C180" s="130"/>
      <c r="D180" s="131"/>
      <c r="E180" s="130"/>
      <c r="F180" s="130"/>
      <c r="G180" s="31"/>
    </row>
    <row r="181" spans="2:7" x14ac:dyDescent="0.25">
      <c r="B181" s="130"/>
      <c r="C181" s="130"/>
      <c r="D181" s="131"/>
      <c r="E181" s="130"/>
      <c r="F181" s="130"/>
      <c r="G181" s="31"/>
    </row>
    <row r="182" spans="2:7" x14ac:dyDescent="0.25">
      <c r="B182" s="130"/>
      <c r="C182" s="130"/>
      <c r="D182" s="131"/>
      <c r="E182" s="130"/>
      <c r="F182" s="130"/>
      <c r="G182" s="31"/>
    </row>
    <row r="183" spans="2:7" x14ac:dyDescent="0.25">
      <c r="B183" s="130"/>
      <c r="C183" s="130"/>
      <c r="D183" s="131"/>
      <c r="E183" s="130"/>
      <c r="F183" s="130"/>
      <c r="G183" s="31"/>
    </row>
    <row r="184" spans="2:7" x14ac:dyDescent="0.25">
      <c r="B184" s="130"/>
      <c r="C184" s="130"/>
      <c r="D184" s="131"/>
      <c r="E184" s="130"/>
      <c r="F184" s="130"/>
      <c r="G184" s="31"/>
    </row>
    <row r="185" spans="2:7" x14ac:dyDescent="0.25">
      <c r="B185" s="130"/>
      <c r="C185" s="130"/>
      <c r="D185" s="131"/>
      <c r="E185" s="130"/>
      <c r="F185" s="130"/>
      <c r="G185" s="31"/>
    </row>
    <row r="186" spans="2:7" x14ac:dyDescent="0.25">
      <c r="B186" s="130"/>
      <c r="C186" s="130"/>
      <c r="D186" s="131"/>
      <c r="E186" s="130"/>
      <c r="F186" s="130"/>
      <c r="G186" s="31"/>
    </row>
    <row r="187" spans="2:7" x14ac:dyDescent="0.25">
      <c r="B187" s="130"/>
      <c r="C187" s="130"/>
      <c r="D187" s="131"/>
      <c r="E187" s="130"/>
      <c r="F187" s="130"/>
      <c r="G187" s="31"/>
    </row>
    <row r="188" spans="2:7" x14ac:dyDescent="0.25">
      <c r="B188" s="130"/>
      <c r="C188" s="130"/>
      <c r="D188" s="131"/>
      <c r="E188" s="130"/>
      <c r="F188" s="130"/>
      <c r="G188" s="31"/>
    </row>
    <row r="189" spans="2:7" x14ac:dyDescent="0.25">
      <c r="B189" s="130"/>
      <c r="C189" s="130"/>
      <c r="D189" s="131"/>
      <c r="E189" s="130"/>
      <c r="F189" s="130"/>
      <c r="G189" s="31"/>
    </row>
    <row r="190" spans="2:7" x14ac:dyDescent="0.25">
      <c r="B190" s="130"/>
      <c r="C190" s="130"/>
      <c r="D190" s="131"/>
      <c r="E190" s="130"/>
      <c r="F190" s="130"/>
      <c r="G190" s="31"/>
    </row>
    <row r="191" spans="2:7" x14ac:dyDescent="0.25">
      <c r="B191" s="130"/>
      <c r="C191" s="130"/>
      <c r="D191" s="131"/>
      <c r="E191" s="130"/>
      <c r="F191" s="130"/>
      <c r="G191" s="31"/>
    </row>
    <row r="192" spans="2:7" x14ac:dyDescent="0.25">
      <c r="B192" s="130"/>
      <c r="C192" s="130"/>
      <c r="D192" s="131"/>
      <c r="E192" s="130"/>
      <c r="F192" s="130"/>
      <c r="G192" s="31"/>
    </row>
    <row r="193" spans="2:7" x14ac:dyDescent="0.25">
      <c r="B193" s="130"/>
      <c r="C193" s="130"/>
      <c r="D193" s="131"/>
      <c r="E193" s="130"/>
      <c r="F193" s="130"/>
      <c r="G193" s="31"/>
    </row>
    <row r="194" spans="2:7" x14ac:dyDescent="0.25">
      <c r="B194" s="130"/>
      <c r="C194" s="130"/>
      <c r="D194" s="131"/>
      <c r="E194" s="130"/>
      <c r="F194" s="130"/>
      <c r="G194" s="31"/>
    </row>
    <row r="195" spans="2:7" x14ac:dyDescent="0.25">
      <c r="B195" s="130"/>
      <c r="C195" s="130"/>
      <c r="D195" s="131"/>
      <c r="E195" s="130"/>
      <c r="F195" s="130"/>
      <c r="G195" s="31"/>
    </row>
    <row r="196" spans="2:7" x14ac:dyDescent="0.25">
      <c r="B196" s="130"/>
      <c r="C196" s="130"/>
      <c r="D196" s="131"/>
      <c r="E196" s="130"/>
      <c r="F196" s="130"/>
      <c r="G196" s="31"/>
    </row>
    <row r="197" spans="2:7" x14ac:dyDescent="0.25">
      <c r="B197" s="130"/>
      <c r="C197" s="130"/>
      <c r="D197" s="131"/>
      <c r="E197" s="130"/>
      <c r="F197" s="130"/>
      <c r="G197" s="31"/>
    </row>
    <row r="198" spans="2:7" x14ac:dyDescent="0.25">
      <c r="B198" s="130"/>
      <c r="C198" s="130"/>
      <c r="D198" s="131"/>
      <c r="E198" s="130"/>
      <c r="F198" s="130"/>
      <c r="G198" s="31"/>
    </row>
    <row r="199" spans="2:7" x14ac:dyDescent="0.25">
      <c r="B199" s="130"/>
      <c r="C199" s="130"/>
      <c r="D199" s="131"/>
      <c r="E199" s="130"/>
      <c r="F199" s="130"/>
      <c r="G199" s="31"/>
    </row>
    <row r="200" spans="2:7" x14ac:dyDescent="0.25">
      <c r="B200" s="130"/>
      <c r="C200" s="130"/>
      <c r="D200" s="131"/>
      <c r="E200" s="130"/>
      <c r="F200" s="130"/>
      <c r="G200" s="31"/>
    </row>
    <row r="201" spans="2:7" x14ac:dyDescent="0.25">
      <c r="B201" s="130"/>
      <c r="C201" s="130"/>
      <c r="D201" s="131"/>
      <c r="E201" s="130"/>
      <c r="F201" s="130"/>
      <c r="G201" s="31"/>
    </row>
    <row r="202" spans="2:7" x14ac:dyDescent="0.25">
      <c r="B202" s="130"/>
      <c r="C202" s="130"/>
      <c r="D202" s="131"/>
      <c r="E202" s="130"/>
      <c r="F202" s="130"/>
      <c r="G202" s="31"/>
    </row>
    <row r="203" spans="2:7" x14ac:dyDescent="0.25">
      <c r="B203" s="130"/>
      <c r="C203" s="130"/>
      <c r="D203" s="131"/>
      <c r="E203" s="130"/>
      <c r="F203" s="130"/>
      <c r="G203" s="31"/>
    </row>
    <row r="204" spans="2:7" x14ac:dyDescent="0.25">
      <c r="B204" s="130"/>
      <c r="C204" s="130"/>
      <c r="D204" s="131"/>
      <c r="E204" s="130"/>
      <c r="F204" s="130"/>
      <c r="G204" s="31"/>
    </row>
    <row r="205" spans="2:7" x14ac:dyDescent="0.25">
      <c r="B205" s="130"/>
      <c r="C205" s="130"/>
      <c r="D205" s="131"/>
      <c r="E205" s="130"/>
      <c r="F205" s="130"/>
      <c r="G205" s="31"/>
    </row>
    <row r="206" spans="2:7" x14ac:dyDescent="0.25">
      <c r="B206" s="130"/>
      <c r="C206" s="130"/>
      <c r="D206" s="131"/>
      <c r="E206" s="130"/>
      <c r="F206" s="130"/>
      <c r="G206" s="31"/>
    </row>
    <row r="207" spans="2:7" x14ac:dyDescent="0.25">
      <c r="B207" s="130"/>
      <c r="C207" s="130"/>
      <c r="D207" s="131"/>
      <c r="E207" s="130"/>
      <c r="F207" s="130"/>
      <c r="G207" s="31"/>
    </row>
    <row r="208" spans="2:7" x14ac:dyDescent="0.25">
      <c r="B208" s="130"/>
      <c r="C208" s="130"/>
      <c r="D208" s="131"/>
      <c r="E208" s="130"/>
      <c r="F208" s="130"/>
      <c r="G208" s="31"/>
    </row>
    <row r="209" spans="2:7" x14ac:dyDescent="0.25">
      <c r="B209" s="130"/>
      <c r="C209" s="130"/>
      <c r="D209" s="131"/>
      <c r="E209" s="130"/>
      <c r="F209" s="130"/>
      <c r="G209" s="31"/>
    </row>
    <row r="210" spans="2:7" x14ac:dyDescent="0.25">
      <c r="B210" s="130"/>
      <c r="C210" s="130"/>
      <c r="D210" s="131"/>
      <c r="E210" s="130"/>
      <c r="F210" s="130"/>
      <c r="G210" s="31"/>
    </row>
    <row r="211" spans="2:7" x14ac:dyDescent="0.25">
      <c r="B211" s="130"/>
      <c r="C211" s="130"/>
      <c r="D211" s="131"/>
      <c r="E211" s="130"/>
      <c r="F211" s="130"/>
      <c r="G211" s="31"/>
    </row>
    <row r="212" spans="2:7" x14ac:dyDescent="0.25">
      <c r="B212" s="130"/>
      <c r="C212" s="130"/>
      <c r="D212" s="131"/>
      <c r="E212" s="130"/>
      <c r="F212" s="130"/>
      <c r="G212" s="31"/>
    </row>
  </sheetData>
  <autoFilter ref="B2:G12" xr:uid="{31E61B76-A1AE-4CBE-B4E6-76F8B6C0439E}"/>
  <dataValidations count="1">
    <dataValidation type="list" allowBlank="1" showInputMessage="1" showErrorMessage="1" sqref="D3:D212" xr:uid="{7183495D-C7CB-4C47-AC43-7BCED81D60A7}">
      <formula1>OFFSET(SystemList,0,0,COUNTA(SystemList)-COUNTBLANK(SystemList),1)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34CD9-898D-4858-8FEE-48D3530B72B6}">
  <sheetPr codeName="Sheet6"/>
  <dimension ref="A2:G164"/>
  <sheetViews>
    <sheetView workbookViewId="0">
      <pane ySplit="2" topLeftCell="A75" activePane="bottomLeft" state="frozen"/>
      <selection pane="bottomLeft" activeCell="B93" sqref="B93"/>
    </sheetView>
  </sheetViews>
  <sheetFormatPr defaultRowHeight="15" x14ac:dyDescent="0.25"/>
  <cols>
    <col min="1" max="1" width="24.140625" bestFit="1" customWidth="1"/>
    <col min="3" max="3" width="13.28515625" bestFit="1" customWidth="1"/>
    <col min="6" max="6" width="14.85546875" customWidth="1"/>
  </cols>
  <sheetData>
    <row r="2" spans="1:7" ht="30" x14ac:dyDescent="0.25">
      <c r="A2" s="2" t="s">
        <v>73</v>
      </c>
      <c r="B2" s="2" t="s">
        <v>74</v>
      </c>
      <c r="F2" s="7" t="s">
        <v>516</v>
      </c>
      <c r="G2" s="7" t="s">
        <v>517</v>
      </c>
    </row>
    <row r="3" spans="1:7" x14ac:dyDescent="0.25">
      <c r="A3" t="s">
        <v>75</v>
      </c>
      <c r="B3" t="s">
        <v>76</v>
      </c>
      <c r="C3" t="s">
        <v>77</v>
      </c>
      <c r="F3" t="s">
        <v>320</v>
      </c>
      <c r="G3" t="s">
        <v>524</v>
      </c>
    </row>
    <row r="4" spans="1:7" x14ac:dyDescent="0.25">
      <c r="A4" t="s">
        <v>78</v>
      </c>
      <c r="B4" t="s">
        <v>79</v>
      </c>
      <c r="F4" t="s">
        <v>513</v>
      </c>
      <c r="G4" t="s">
        <v>526</v>
      </c>
    </row>
    <row r="5" spans="1:7" x14ac:dyDescent="0.25">
      <c r="A5" t="s">
        <v>80</v>
      </c>
      <c r="B5" t="s">
        <v>81</v>
      </c>
      <c r="F5" t="s">
        <v>331</v>
      </c>
      <c r="G5" t="s">
        <v>526</v>
      </c>
    </row>
    <row r="6" spans="1:7" x14ac:dyDescent="0.25">
      <c r="A6" t="s">
        <v>82</v>
      </c>
      <c r="B6" t="s">
        <v>81</v>
      </c>
      <c r="F6" t="s">
        <v>335</v>
      </c>
      <c r="G6" t="s">
        <v>524</v>
      </c>
    </row>
    <row r="7" spans="1:7" x14ac:dyDescent="0.25">
      <c r="A7" t="s">
        <v>83</v>
      </c>
      <c r="B7" t="s">
        <v>79</v>
      </c>
      <c r="F7" t="s">
        <v>332</v>
      </c>
      <c r="G7" t="s">
        <v>526</v>
      </c>
    </row>
    <row r="8" spans="1:7" x14ac:dyDescent="0.25">
      <c r="A8" t="s">
        <v>84</v>
      </c>
      <c r="B8" t="s">
        <v>85</v>
      </c>
      <c r="F8" t="s">
        <v>334</v>
      </c>
      <c r="G8" t="s">
        <v>524</v>
      </c>
    </row>
    <row r="9" spans="1:7" x14ac:dyDescent="0.25">
      <c r="A9" t="s">
        <v>86</v>
      </c>
      <c r="B9" t="s">
        <v>87</v>
      </c>
      <c r="F9" t="s">
        <v>518</v>
      </c>
      <c r="G9" t="s">
        <v>523</v>
      </c>
    </row>
    <row r="10" spans="1:7" x14ac:dyDescent="0.25">
      <c r="A10" t="s">
        <v>88</v>
      </c>
      <c r="B10" t="s">
        <v>89</v>
      </c>
      <c r="F10" t="s">
        <v>340</v>
      </c>
      <c r="G10" t="s">
        <v>523</v>
      </c>
    </row>
    <row r="11" spans="1:7" x14ac:dyDescent="0.25">
      <c r="A11" t="s">
        <v>90</v>
      </c>
      <c r="B11" t="s">
        <v>89</v>
      </c>
      <c r="F11" t="s">
        <v>341</v>
      </c>
      <c r="G11" t="s">
        <v>524</v>
      </c>
    </row>
    <row r="12" spans="1:7" x14ac:dyDescent="0.25">
      <c r="A12" t="s">
        <v>91</v>
      </c>
      <c r="B12" t="s">
        <v>91</v>
      </c>
      <c r="F12" t="s">
        <v>493</v>
      </c>
      <c r="G12" t="s">
        <v>523</v>
      </c>
    </row>
    <row r="13" spans="1:7" x14ac:dyDescent="0.25">
      <c r="A13" t="s">
        <v>62</v>
      </c>
      <c r="B13" t="s">
        <v>89</v>
      </c>
      <c r="F13" t="s">
        <v>519</v>
      </c>
      <c r="G13" t="s">
        <v>523</v>
      </c>
    </row>
    <row r="14" spans="1:7" x14ac:dyDescent="0.25">
      <c r="A14" t="s">
        <v>92</v>
      </c>
      <c r="B14" t="s">
        <v>76</v>
      </c>
      <c r="C14" t="s">
        <v>93</v>
      </c>
      <c r="F14" t="s">
        <v>136</v>
      </c>
      <c r="G14" t="s">
        <v>526</v>
      </c>
    </row>
    <row r="15" spans="1:7" x14ac:dyDescent="0.25">
      <c r="A15" t="s">
        <v>94</v>
      </c>
      <c r="B15" t="s">
        <v>91</v>
      </c>
      <c r="F15" t="s">
        <v>324</v>
      </c>
      <c r="G15" t="s">
        <v>526</v>
      </c>
    </row>
    <row r="16" spans="1:7" x14ac:dyDescent="0.25">
      <c r="A16" t="s">
        <v>95</v>
      </c>
      <c r="B16" t="s">
        <v>81</v>
      </c>
      <c r="F16" t="s">
        <v>520</v>
      </c>
      <c r="G16" t="s">
        <v>523</v>
      </c>
    </row>
    <row r="17" spans="1:7" x14ac:dyDescent="0.25">
      <c r="A17" t="s">
        <v>96</v>
      </c>
      <c r="B17" t="s">
        <v>97</v>
      </c>
      <c r="F17" t="s">
        <v>525</v>
      </c>
      <c r="G17" t="s">
        <v>524</v>
      </c>
    </row>
    <row r="18" spans="1:7" x14ac:dyDescent="0.25">
      <c r="A18" t="s">
        <v>98</v>
      </c>
      <c r="B18" t="s">
        <v>87</v>
      </c>
      <c r="F18" t="s">
        <v>339</v>
      </c>
      <c r="G18" t="s">
        <v>526</v>
      </c>
    </row>
    <row r="19" spans="1:7" x14ac:dyDescent="0.25">
      <c r="A19" t="s">
        <v>847</v>
      </c>
      <c r="B19" t="s">
        <v>87</v>
      </c>
      <c r="F19" t="s">
        <v>512</v>
      </c>
      <c r="G19" t="s">
        <v>524</v>
      </c>
    </row>
    <row r="20" spans="1:7" x14ac:dyDescent="0.25">
      <c r="A20" t="s">
        <v>99</v>
      </c>
      <c r="B20" t="s">
        <v>100</v>
      </c>
      <c r="F20" t="s">
        <v>323</v>
      </c>
      <c r="G20" t="s">
        <v>526</v>
      </c>
    </row>
    <row r="21" spans="1:7" x14ac:dyDescent="0.25">
      <c r="A21" t="s">
        <v>101</v>
      </c>
      <c r="B21" t="s">
        <v>76</v>
      </c>
      <c r="C21" t="s">
        <v>102</v>
      </c>
      <c r="F21" t="s">
        <v>321</v>
      </c>
      <c r="G21" t="s">
        <v>524</v>
      </c>
    </row>
    <row r="22" spans="1:7" x14ac:dyDescent="0.25">
      <c r="A22" t="s">
        <v>101</v>
      </c>
      <c r="B22" t="s">
        <v>76</v>
      </c>
      <c r="C22" t="s">
        <v>77</v>
      </c>
      <c r="F22" t="s">
        <v>514</v>
      </c>
      <c r="G22" t="s">
        <v>523</v>
      </c>
    </row>
    <row r="23" spans="1:7" x14ac:dyDescent="0.25">
      <c r="A23" t="s">
        <v>103</v>
      </c>
      <c r="B23" t="s">
        <v>76</v>
      </c>
      <c r="C23" t="s">
        <v>104</v>
      </c>
      <c r="F23" t="s">
        <v>322</v>
      </c>
      <c r="G23" t="s">
        <v>524</v>
      </c>
    </row>
    <row r="24" spans="1:7" x14ac:dyDescent="0.25">
      <c r="A24" t="s">
        <v>105</v>
      </c>
      <c r="B24" t="s">
        <v>76</v>
      </c>
      <c r="C24" t="s">
        <v>106</v>
      </c>
      <c r="F24" t="s">
        <v>522</v>
      </c>
      <c r="G24" t="s">
        <v>523</v>
      </c>
    </row>
    <row r="25" spans="1:7" x14ac:dyDescent="0.25">
      <c r="A25" t="s">
        <v>107</v>
      </c>
      <c r="B25" t="s">
        <v>76</v>
      </c>
      <c r="C25" t="s">
        <v>108</v>
      </c>
      <c r="F25" t="s">
        <v>521</v>
      </c>
      <c r="G25" t="s">
        <v>523</v>
      </c>
    </row>
    <row r="26" spans="1:7" x14ac:dyDescent="0.25">
      <c r="A26" t="s">
        <v>109</v>
      </c>
      <c r="B26" t="s">
        <v>76</v>
      </c>
      <c r="C26" t="s">
        <v>110</v>
      </c>
      <c r="F26" t="s">
        <v>333</v>
      </c>
      <c r="G26" t="s">
        <v>526</v>
      </c>
    </row>
    <row r="27" spans="1:7" x14ac:dyDescent="0.25">
      <c r="A27" t="s">
        <v>111</v>
      </c>
      <c r="B27" t="s">
        <v>81</v>
      </c>
    </row>
    <row r="28" spans="1:7" x14ac:dyDescent="0.25">
      <c r="A28" t="s">
        <v>842</v>
      </c>
      <c r="B28" t="s">
        <v>81</v>
      </c>
    </row>
    <row r="29" spans="1:7" x14ac:dyDescent="0.25">
      <c r="A29" t="s">
        <v>112</v>
      </c>
      <c r="B29" t="s">
        <v>87</v>
      </c>
    </row>
    <row r="30" spans="1:7" x14ac:dyDescent="0.25">
      <c r="A30" t="s">
        <v>113</v>
      </c>
      <c r="B30" t="s">
        <v>97</v>
      </c>
    </row>
    <row r="31" spans="1:7" x14ac:dyDescent="0.25">
      <c r="A31" t="s">
        <v>114</v>
      </c>
      <c r="B31" t="s">
        <v>76</v>
      </c>
      <c r="C31" t="s">
        <v>115</v>
      </c>
    </row>
    <row r="32" spans="1:7" x14ac:dyDescent="0.25">
      <c r="A32" t="s">
        <v>116</v>
      </c>
      <c r="B32" t="s">
        <v>117</v>
      </c>
    </row>
    <row r="33" spans="1:3" x14ac:dyDescent="0.25">
      <c r="A33" t="s">
        <v>118</v>
      </c>
      <c r="B33" t="s">
        <v>76</v>
      </c>
      <c r="C33" t="s">
        <v>106</v>
      </c>
    </row>
    <row r="34" spans="1:3" x14ac:dyDescent="0.25">
      <c r="A34" t="s">
        <v>119</v>
      </c>
      <c r="B34" t="s">
        <v>81</v>
      </c>
    </row>
    <row r="35" spans="1:3" x14ac:dyDescent="0.25">
      <c r="A35" t="s">
        <v>120</v>
      </c>
      <c r="B35" t="s">
        <v>76</v>
      </c>
      <c r="C35" t="s">
        <v>77</v>
      </c>
    </row>
    <row r="36" spans="1:3" x14ac:dyDescent="0.25">
      <c r="A36" t="s">
        <v>849</v>
      </c>
      <c r="B36" t="s">
        <v>87</v>
      </c>
    </row>
    <row r="37" spans="1:3" x14ac:dyDescent="0.25">
      <c r="A37" t="s">
        <v>121</v>
      </c>
      <c r="B37" t="s">
        <v>76</v>
      </c>
      <c r="C37" t="s">
        <v>77</v>
      </c>
    </row>
    <row r="38" spans="1:3" x14ac:dyDescent="0.25">
      <c r="A38" t="s">
        <v>122</v>
      </c>
      <c r="B38" t="s">
        <v>97</v>
      </c>
    </row>
    <row r="39" spans="1:3" x14ac:dyDescent="0.25">
      <c r="A39" t="s">
        <v>79</v>
      </c>
      <c r="B39" t="s">
        <v>79</v>
      </c>
    </row>
    <row r="40" spans="1:3" x14ac:dyDescent="0.25">
      <c r="A40" t="s">
        <v>123</v>
      </c>
      <c r="B40" t="s">
        <v>117</v>
      </c>
    </row>
    <row r="41" spans="1:3" x14ac:dyDescent="0.25">
      <c r="A41" t="s">
        <v>124</v>
      </c>
      <c r="B41" t="s">
        <v>91</v>
      </c>
    </row>
    <row r="42" spans="1:3" x14ac:dyDescent="0.25">
      <c r="A42" t="s">
        <v>125</v>
      </c>
      <c r="B42" t="s">
        <v>91</v>
      </c>
    </row>
    <row r="43" spans="1:3" x14ac:dyDescent="0.25">
      <c r="A43" t="s">
        <v>125</v>
      </c>
      <c r="B43" t="s">
        <v>79</v>
      </c>
    </row>
    <row r="44" spans="1:3" x14ac:dyDescent="0.25">
      <c r="A44" t="s">
        <v>126</v>
      </c>
      <c r="B44" t="s">
        <v>76</v>
      </c>
      <c r="C44" t="s">
        <v>77</v>
      </c>
    </row>
    <row r="45" spans="1:3" x14ac:dyDescent="0.25">
      <c r="A45" t="s">
        <v>127</v>
      </c>
      <c r="B45" t="s">
        <v>91</v>
      </c>
    </row>
    <row r="46" spans="1:3" x14ac:dyDescent="0.25">
      <c r="A46" t="s">
        <v>128</v>
      </c>
      <c r="B46" t="s">
        <v>79</v>
      </c>
    </row>
    <row r="47" spans="1:3" x14ac:dyDescent="0.25">
      <c r="A47" t="s">
        <v>129</v>
      </c>
      <c r="B47" t="s">
        <v>97</v>
      </c>
    </row>
    <row r="48" spans="1:3" x14ac:dyDescent="0.25">
      <c r="A48" t="s">
        <v>130</v>
      </c>
      <c r="B48" t="s">
        <v>76</v>
      </c>
      <c r="C48" t="s">
        <v>77</v>
      </c>
    </row>
    <row r="49" spans="1:3" x14ac:dyDescent="0.25">
      <c r="A49" t="s">
        <v>131</v>
      </c>
      <c r="B49" t="s">
        <v>89</v>
      </c>
    </row>
    <row r="50" spans="1:3" x14ac:dyDescent="0.25">
      <c r="A50" t="s">
        <v>132</v>
      </c>
      <c r="B50" t="s">
        <v>87</v>
      </c>
    </row>
    <row r="51" spans="1:3" x14ac:dyDescent="0.25">
      <c r="A51" t="s">
        <v>848</v>
      </c>
      <c r="B51" t="s">
        <v>87</v>
      </c>
    </row>
    <row r="52" spans="1:3" x14ac:dyDescent="0.25">
      <c r="A52" t="s">
        <v>133</v>
      </c>
      <c r="B52" t="s">
        <v>76</v>
      </c>
      <c r="C52" t="s">
        <v>93</v>
      </c>
    </row>
    <row r="53" spans="1:3" x14ac:dyDescent="0.25">
      <c r="A53" t="s">
        <v>134</v>
      </c>
      <c r="B53" t="s">
        <v>76</v>
      </c>
      <c r="C53" t="s">
        <v>102</v>
      </c>
    </row>
    <row r="54" spans="1:3" x14ac:dyDescent="0.25">
      <c r="A54" t="s">
        <v>135</v>
      </c>
      <c r="B54" t="s">
        <v>89</v>
      </c>
    </row>
    <row r="55" spans="1:3" x14ac:dyDescent="0.25">
      <c r="A55" t="s">
        <v>136</v>
      </c>
      <c r="B55" t="s">
        <v>100</v>
      </c>
    </row>
    <row r="56" spans="1:3" x14ac:dyDescent="0.25">
      <c r="A56" t="s">
        <v>137</v>
      </c>
      <c r="B56" t="s">
        <v>76</v>
      </c>
      <c r="C56" t="s">
        <v>104</v>
      </c>
    </row>
    <row r="57" spans="1:3" x14ac:dyDescent="0.25">
      <c r="A57" t="s">
        <v>138</v>
      </c>
      <c r="B57" t="s">
        <v>97</v>
      </c>
    </row>
    <row r="58" spans="1:3" x14ac:dyDescent="0.25">
      <c r="A58" t="s">
        <v>139</v>
      </c>
      <c r="B58" t="s">
        <v>79</v>
      </c>
    </row>
    <row r="59" spans="1:3" x14ac:dyDescent="0.25">
      <c r="A59" t="s">
        <v>140</v>
      </c>
      <c r="B59" t="s">
        <v>76</v>
      </c>
      <c r="C59" t="s">
        <v>141</v>
      </c>
    </row>
    <row r="60" spans="1:3" x14ac:dyDescent="0.25">
      <c r="A60" t="s">
        <v>142</v>
      </c>
      <c r="B60" t="s">
        <v>76</v>
      </c>
      <c r="C60" t="s">
        <v>141</v>
      </c>
    </row>
    <row r="61" spans="1:3" x14ac:dyDescent="0.25">
      <c r="A61" t="s">
        <v>143</v>
      </c>
      <c r="B61" t="s">
        <v>85</v>
      </c>
    </row>
    <row r="62" spans="1:3" x14ac:dyDescent="0.25">
      <c r="A62" t="s">
        <v>144</v>
      </c>
      <c r="B62" t="s">
        <v>85</v>
      </c>
    </row>
    <row r="63" spans="1:3" x14ac:dyDescent="0.25">
      <c r="A63" t="s">
        <v>145</v>
      </c>
      <c r="B63" t="s">
        <v>76</v>
      </c>
      <c r="C63" t="s">
        <v>104</v>
      </c>
    </row>
    <row r="64" spans="1:3" x14ac:dyDescent="0.25">
      <c r="A64" t="s">
        <v>85</v>
      </c>
      <c r="B64" t="s">
        <v>85</v>
      </c>
    </row>
    <row r="65" spans="1:3" x14ac:dyDescent="0.25">
      <c r="A65" t="s">
        <v>841</v>
      </c>
      <c r="B65" t="s">
        <v>85</v>
      </c>
    </row>
    <row r="66" spans="1:3" x14ac:dyDescent="0.25">
      <c r="A66" t="s">
        <v>146</v>
      </c>
      <c r="B66" t="s">
        <v>76</v>
      </c>
      <c r="C66" t="s">
        <v>110</v>
      </c>
    </row>
    <row r="67" spans="1:3" x14ac:dyDescent="0.25">
      <c r="A67" t="s">
        <v>147</v>
      </c>
      <c r="B67" t="s">
        <v>117</v>
      </c>
    </row>
    <row r="68" spans="1:3" x14ac:dyDescent="0.25">
      <c r="A68" t="s">
        <v>148</v>
      </c>
      <c r="B68" t="s">
        <v>85</v>
      </c>
    </row>
    <row r="69" spans="1:3" x14ac:dyDescent="0.25">
      <c r="A69" t="s">
        <v>149</v>
      </c>
      <c r="B69" t="s">
        <v>76</v>
      </c>
      <c r="C69" t="s">
        <v>77</v>
      </c>
    </row>
    <row r="70" spans="1:3" x14ac:dyDescent="0.25">
      <c r="A70" t="s">
        <v>150</v>
      </c>
      <c r="B70" t="s">
        <v>97</v>
      </c>
    </row>
    <row r="71" spans="1:3" x14ac:dyDescent="0.25">
      <c r="A71" t="s">
        <v>151</v>
      </c>
      <c r="B71" t="s">
        <v>76</v>
      </c>
      <c r="C71" t="s">
        <v>152</v>
      </c>
    </row>
    <row r="72" spans="1:3" x14ac:dyDescent="0.25">
      <c r="A72" t="s">
        <v>153</v>
      </c>
      <c r="B72" t="s">
        <v>85</v>
      </c>
    </row>
    <row r="73" spans="1:3" x14ac:dyDescent="0.25">
      <c r="A73" t="s">
        <v>154</v>
      </c>
      <c r="B73" t="s">
        <v>117</v>
      </c>
    </row>
    <row r="74" spans="1:3" x14ac:dyDescent="0.25">
      <c r="A74" t="s">
        <v>155</v>
      </c>
      <c r="B74" t="s">
        <v>117</v>
      </c>
    </row>
    <row r="75" spans="1:3" x14ac:dyDescent="0.25">
      <c r="A75" t="s">
        <v>156</v>
      </c>
      <c r="B75" t="s">
        <v>87</v>
      </c>
    </row>
    <row r="76" spans="1:3" x14ac:dyDescent="0.25">
      <c r="A76" t="s">
        <v>157</v>
      </c>
      <c r="B76" t="s">
        <v>87</v>
      </c>
    </row>
    <row r="77" spans="1:3" x14ac:dyDescent="0.25">
      <c r="A77" t="s">
        <v>158</v>
      </c>
      <c r="B77" t="s">
        <v>100</v>
      </c>
    </row>
    <row r="78" spans="1:3" x14ac:dyDescent="0.25">
      <c r="A78" t="s">
        <v>159</v>
      </c>
      <c r="B78" t="s">
        <v>85</v>
      </c>
    </row>
    <row r="79" spans="1:3" x14ac:dyDescent="0.25">
      <c r="A79" t="s">
        <v>160</v>
      </c>
      <c r="B79" t="s">
        <v>85</v>
      </c>
    </row>
    <row r="80" spans="1:3" x14ac:dyDescent="0.25">
      <c r="A80" t="s">
        <v>161</v>
      </c>
      <c r="B80" t="s">
        <v>85</v>
      </c>
    </row>
    <row r="81" spans="1:3" x14ac:dyDescent="0.25">
      <c r="A81" t="s">
        <v>840</v>
      </c>
      <c r="B81" t="s">
        <v>85</v>
      </c>
    </row>
    <row r="82" spans="1:3" x14ac:dyDescent="0.25">
      <c r="A82" t="s">
        <v>162</v>
      </c>
      <c r="B82" t="s">
        <v>89</v>
      </c>
    </row>
    <row r="83" spans="1:3" x14ac:dyDescent="0.25">
      <c r="A83" t="s">
        <v>163</v>
      </c>
      <c r="B83" t="s">
        <v>87</v>
      </c>
    </row>
    <row r="84" spans="1:3" x14ac:dyDescent="0.25">
      <c r="A84" t="s">
        <v>164</v>
      </c>
      <c r="B84" t="s">
        <v>76</v>
      </c>
      <c r="C84" t="s">
        <v>77</v>
      </c>
    </row>
    <row r="85" spans="1:3" x14ac:dyDescent="0.25">
      <c r="A85" t="s">
        <v>845</v>
      </c>
      <c r="B85" t="s">
        <v>91</v>
      </c>
    </row>
    <row r="86" spans="1:3" x14ac:dyDescent="0.25">
      <c r="A86" t="s">
        <v>852</v>
      </c>
      <c r="B86" t="s">
        <v>100</v>
      </c>
    </row>
    <row r="87" spans="1:3" x14ac:dyDescent="0.25">
      <c r="A87" t="s">
        <v>838</v>
      </c>
      <c r="B87" t="s">
        <v>839</v>
      </c>
    </row>
    <row r="88" spans="1:3" x14ac:dyDescent="0.25">
      <c r="A88" t="s">
        <v>856</v>
      </c>
      <c r="B88" t="s">
        <v>85</v>
      </c>
    </row>
    <row r="89" spans="1:3" x14ac:dyDescent="0.25">
      <c r="A89" t="s">
        <v>857</v>
      </c>
      <c r="B89" t="s">
        <v>81</v>
      </c>
    </row>
    <row r="90" spans="1:3" x14ac:dyDescent="0.25">
      <c r="A90" t="s">
        <v>858</v>
      </c>
      <c r="B90" t="s">
        <v>91</v>
      </c>
    </row>
    <row r="91" spans="1:3" x14ac:dyDescent="0.25">
      <c r="A91" t="s">
        <v>859</v>
      </c>
      <c r="B91" t="s">
        <v>87</v>
      </c>
    </row>
    <row r="92" spans="1:3" x14ac:dyDescent="0.25">
      <c r="A92" t="s">
        <v>860</v>
      </c>
      <c r="B92" t="s">
        <v>117</v>
      </c>
    </row>
    <row r="93" spans="1:3" x14ac:dyDescent="0.25">
      <c r="A93" t="s">
        <v>117</v>
      </c>
      <c r="B93" t="s">
        <v>117</v>
      </c>
    </row>
    <row r="94" spans="1:3" x14ac:dyDescent="0.25">
      <c r="A94" t="s">
        <v>165</v>
      </c>
      <c r="B94" t="s">
        <v>117</v>
      </c>
    </row>
    <row r="95" spans="1:3" x14ac:dyDescent="0.25">
      <c r="A95" t="s">
        <v>166</v>
      </c>
      <c r="B95" t="s">
        <v>89</v>
      </c>
    </row>
    <row r="96" spans="1:3" x14ac:dyDescent="0.25">
      <c r="A96" t="s">
        <v>167</v>
      </c>
      <c r="B96" t="s">
        <v>79</v>
      </c>
    </row>
    <row r="97" spans="1:3" x14ac:dyDescent="0.25">
      <c r="A97" t="s">
        <v>168</v>
      </c>
      <c r="B97" t="s">
        <v>79</v>
      </c>
    </row>
    <row r="98" spans="1:3" x14ac:dyDescent="0.25">
      <c r="A98" t="s">
        <v>169</v>
      </c>
      <c r="B98" t="s">
        <v>79</v>
      </c>
    </row>
    <row r="99" spans="1:3" x14ac:dyDescent="0.25">
      <c r="A99" t="s">
        <v>170</v>
      </c>
      <c r="B99" t="s">
        <v>89</v>
      </c>
    </row>
    <row r="100" spans="1:3" x14ac:dyDescent="0.25">
      <c r="A100" t="s">
        <v>171</v>
      </c>
      <c r="B100" t="s">
        <v>76</v>
      </c>
      <c r="C100" t="s">
        <v>77</v>
      </c>
    </row>
    <row r="101" spans="1:3" x14ac:dyDescent="0.25">
      <c r="A101" t="s">
        <v>172</v>
      </c>
      <c r="B101" t="s">
        <v>97</v>
      </c>
    </row>
    <row r="102" spans="1:3" x14ac:dyDescent="0.25">
      <c r="A102" t="s">
        <v>173</v>
      </c>
      <c r="B102" t="s">
        <v>76</v>
      </c>
      <c r="C102" t="s">
        <v>174</v>
      </c>
    </row>
    <row r="103" spans="1:3" x14ac:dyDescent="0.25">
      <c r="A103" t="s">
        <v>175</v>
      </c>
      <c r="B103" t="s">
        <v>76</v>
      </c>
      <c r="C103" t="s">
        <v>174</v>
      </c>
    </row>
    <row r="104" spans="1:3" x14ac:dyDescent="0.25">
      <c r="A104" t="s">
        <v>176</v>
      </c>
      <c r="B104" t="s">
        <v>76</v>
      </c>
      <c r="C104" t="s">
        <v>174</v>
      </c>
    </row>
    <row r="105" spans="1:3" x14ac:dyDescent="0.25">
      <c r="A105" t="s">
        <v>177</v>
      </c>
      <c r="B105" t="s">
        <v>81</v>
      </c>
    </row>
    <row r="106" spans="1:3" x14ac:dyDescent="0.25">
      <c r="A106" t="s">
        <v>178</v>
      </c>
      <c r="B106" t="s">
        <v>97</v>
      </c>
    </row>
    <row r="107" spans="1:3" x14ac:dyDescent="0.25">
      <c r="A107" t="s">
        <v>179</v>
      </c>
      <c r="B107" t="s">
        <v>89</v>
      </c>
    </row>
    <row r="108" spans="1:3" x14ac:dyDescent="0.25">
      <c r="A108" t="s">
        <v>180</v>
      </c>
      <c r="B108" t="s">
        <v>97</v>
      </c>
    </row>
    <row r="109" spans="1:3" x14ac:dyDescent="0.25">
      <c r="A109" t="s">
        <v>851</v>
      </c>
      <c r="B109" t="s">
        <v>117</v>
      </c>
    </row>
    <row r="110" spans="1:3" x14ac:dyDescent="0.25">
      <c r="A110" t="s">
        <v>181</v>
      </c>
      <c r="B110" t="s">
        <v>81</v>
      </c>
    </row>
    <row r="111" spans="1:3" x14ac:dyDescent="0.25">
      <c r="A111" t="s">
        <v>182</v>
      </c>
      <c r="B111" t="s">
        <v>117</v>
      </c>
    </row>
    <row r="112" spans="1:3" x14ac:dyDescent="0.25">
      <c r="A112" t="s">
        <v>183</v>
      </c>
      <c r="B112" t="s">
        <v>89</v>
      </c>
    </row>
    <row r="113" spans="1:3" x14ac:dyDescent="0.25">
      <c r="A113" t="s">
        <v>184</v>
      </c>
      <c r="B113" t="s">
        <v>76</v>
      </c>
      <c r="C113" t="s">
        <v>102</v>
      </c>
    </row>
    <row r="114" spans="1:3" x14ac:dyDescent="0.25">
      <c r="A114" t="s">
        <v>185</v>
      </c>
      <c r="B114" t="s">
        <v>76</v>
      </c>
      <c r="C114" t="s">
        <v>108</v>
      </c>
    </row>
    <row r="115" spans="1:3" x14ac:dyDescent="0.25">
      <c r="A115" t="s">
        <v>186</v>
      </c>
      <c r="B115" t="s">
        <v>100</v>
      </c>
    </row>
    <row r="116" spans="1:3" x14ac:dyDescent="0.25">
      <c r="A116" t="s">
        <v>187</v>
      </c>
      <c r="B116" t="s">
        <v>100</v>
      </c>
    </row>
    <row r="117" spans="1:3" x14ac:dyDescent="0.25">
      <c r="A117" t="s">
        <v>188</v>
      </c>
      <c r="B117" t="s">
        <v>91</v>
      </c>
    </row>
    <row r="118" spans="1:3" x14ac:dyDescent="0.25">
      <c r="A118" t="s">
        <v>189</v>
      </c>
      <c r="B118" t="s">
        <v>76</v>
      </c>
      <c r="C118" t="s">
        <v>108</v>
      </c>
    </row>
    <row r="119" spans="1:3" x14ac:dyDescent="0.25">
      <c r="A119" t="s">
        <v>190</v>
      </c>
      <c r="B119" t="s">
        <v>76</v>
      </c>
      <c r="C119" t="s">
        <v>115</v>
      </c>
    </row>
    <row r="120" spans="1:3" x14ac:dyDescent="0.25">
      <c r="A120" t="s">
        <v>191</v>
      </c>
      <c r="B120" t="s">
        <v>76</v>
      </c>
      <c r="C120" t="s">
        <v>77</v>
      </c>
    </row>
    <row r="121" spans="1:3" x14ac:dyDescent="0.25">
      <c r="A121" t="s">
        <v>192</v>
      </c>
      <c r="B121" t="s">
        <v>76</v>
      </c>
      <c r="C121" t="s">
        <v>152</v>
      </c>
    </row>
    <row r="122" spans="1:3" x14ac:dyDescent="0.25">
      <c r="A122" t="s">
        <v>193</v>
      </c>
      <c r="B122" t="s">
        <v>81</v>
      </c>
    </row>
    <row r="123" spans="1:3" x14ac:dyDescent="0.25">
      <c r="A123" t="s">
        <v>194</v>
      </c>
      <c r="B123" t="s">
        <v>97</v>
      </c>
    </row>
    <row r="124" spans="1:3" x14ac:dyDescent="0.25">
      <c r="A124" t="s">
        <v>195</v>
      </c>
      <c r="B124" t="s">
        <v>117</v>
      </c>
    </row>
    <row r="125" spans="1:3" x14ac:dyDescent="0.25">
      <c r="A125" t="s">
        <v>850</v>
      </c>
      <c r="B125" t="s">
        <v>117</v>
      </c>
    </row>
    <row r="126" spans="1:3" x14ac:dyDescent="0.25">
      <c r="A126" t="s">
        <v>196</v>
      </c>
      <c r="B126" t="s">
        <v>100</v>
      </c>
    </row>
    <row r="127" spans="1:3" x14ac:dyDescent="0.25">
      <c r="A127" t="s">
        <v>197</v>
      </c>
      <c r="B127" t="s">
        <v>76</v>
      </c>
      <c r="C127" t="s">
        <v>198</v>
      </c>
    </row>
    <row r="128" spans="1:3" x14ac:dyDescent="0.25">
      <c r="A128" t="s">
        <v>199</v>
      </c>
      <c r="B128" t="s">
        <v>97</v>
      </c>
    </row>
    <row r="129" spans="1:3" x14ac:dyDescent="0.25">
      <c r="A129" t="s">
        <v>200</v>
      </c>
      <c r="B129" t="s">
        <v>91</v>
      </c>
    </row>
    <row r="130" spans="1:3" x14ac:dyDescent="0.25">
      <c r="A130" t="s">
        <v>201</v>
      </c>
      <c r="B130" t="s">
        <v>81</v>
      </c>
    </row>
    <row r="131" spans="1:3" x14ac:dyDescent="0.25">
      <c r="A131" t="s">
        <v>202</v>
      </c>
      <c r="B131" t="s">
        <v>87</v>
      </c>
    </row>
    <row r="132" spans="1:3" x14ac:dyDescent="0.25">
      <c r="A132" t="s">
        <v>203</v>
      </c>
      <c r="B132" t="s">
        <v>76</v>
      </c>
      <c r="C132" t="s">
        <v>152</v>
      </c>
    </row>
    <row r="133" spans="1:3" x14ac:dyDescent="0.25">
      <c r="A133" t="s">
        <v>87</v>
      </c>
      <c r="B133" t="s">
        <v>87</v>
      </c>
    </row>
    <row r="134" spans="1:3" x14ac:dyDescent="0.25">
      <c r="A134" t="s">
        <v>204</v>
      </c>
      <c r="B134" t="s">
        <v>76</v>
      </c>
      <c r="C134" t="s">
        <v>115</v>
      </c>
    </row>
    <row r="135" spans="1:3" x14ac:dyDescent="0.25">
      <c r="A135" t="s">
        <v>205</v>
      </c>
      <c r="B135" t="s">
        <v>76</v>
      </c>
      <c r="C135" t="s">
        <v>141</v>
      </c>
    </row>
    <row r="136" spans="1:3" x14ac:dyDescent="0.25">
      <c r="A136" t="s">
        <v>206</v>
      </c>
      <c r="B136" t="s">
        <v>76</v>
      </c>
      <c r="C136" t="s">
        <v>93</v>
      </c>
    </row>
    <row r="137" spans="1:3" x14ac:dyDescent="0.25">
      <c r="A137" t="s">
        <v>207</v>
      </c>
      <c r="B137" t="s">
        <v>76</v>
      </c>
      <c r="C137" t="s">
        <v>198</v>
      </c>
    </row>
    <row r="138" spans="1:3" x14ac:dyDescent="0.25">
      <c r="A138" t="s">
        <v>208</v>
      </c>
      <c r="B138" t="s">
        <v>76</v>
      </c>
      <c r="C138" t="s">
        <v>198</v>
      </c>
    </row>
    <row r="139" spans="1:3" x14ac:dyDescent="0.25">
      <c r="A139" t="s">
        <v>209</v>
      </c>
      <c r="B139" t="s">
        <v>76</v>
      </c>
      <c r="C139" t="s">
        <v>110</v>
      </c>
    </row>
    <row r="140" spans="1:3" x14ac:dyDescent="0.25">
      <c r="A140" t="s">
        <v>210</v>
      </c>
      <c r="B140" t="s">
        <v>85</v>
      </c>
    </row>
    <row r="141" spans="1:3" x14ac:dyDescent="0.25">
      <c r="A141" t="s">
        <v>211</v>
      </c>
      <c r="B141" t="s">
        <v>117</v>
      </c>
    </row>
    <row r="142" spans="1:3" x14ac:dyDescent="0.25">
      <c r="A142" t="s">
        <v>212</v>
      </c>
      <c r="B142" t="s">
        <v>97</v>
      </c>
    </row>
    <row r="143" spans="1:3" x14ac:dyDescent="0.25">
      <c r="A143" t="s">
        <v>846</v>
      </c>
      <c r="B143" t="s">
        <v>91</v>
      </c>
    </row>
    <row r="144" spans="1:3" x14ac:dyDescent="0.25">
      <c r="A144" t="s">
        <v>213</v>
      </c>
      <c r="B144" t="s">
        <v>89</v>
      </c>
    </row>
    <row r="145" spans="1:3" x14ac:dyDescent="0.25">
      <c r="A145" t="s">
        <v>214</v>
      </c>
      <c r="B145" t="s">
        <v>100</v>
      </c>
    </row>
    <row r="146" spans="1:3" x14ac:dyDescent="0.25">
      <c r="A146" t="s">
        <v>215</v>
      </c>
      <c r="B146" t="s">
        <v>76</v>
      </c>
      <c r="C146" t="s">
        <v>77</v>
      </c>
    </row>
    <row r="147" spans="1:3" x14ac:dyDescent="0.25">
      <c r="A147" t="s">
        <v>216</v>
      </c>
      <c r="B147" t="s">
        <v>79</v>
      </c>
    </row>
    <row r="148" spans="1:3" x14ac:dyDescent="0.25">
      <c r="A148" t="s">
        <v>844</v>
      </c>
      <c r="B148" t="s">
        <v>91</v>
      </c>
    </row>
    <row r="149" spans="1:3" x14ac:dyDescent="0.25">
      <c r="A149" t="s">
        <v>853</v>
      </c>
      <c r="B149" t="s">
        <v>100</v>
      </c>
    </row>
    <row r="150" spans="1:3" x14ac:dyDescent="0.25">
      <c r="A150" t="s">
        <v>217</v>
      </c>
      <c r="B150" t="s">
        <v>76</v>
      </c>
      <c r="C150" t="s">
        <v>77</v>
      </c>
    </row>
    <row r="151" spans="1:3" x14ac:dyDescent="0.25">
      <c r="A151" t="s">
        <v>218</v>
      </c>
      <c r="B151" t="s">
        <v>87</v>
      </c>
    </row>
    <row r="152" spans="1:3" x14ac:dyDescent="0.25">
      <c r="A152" t="s">
        <v>81</v>
      </c>
      <c r="B152" t="s">
        <v>81</v>
      </c>
    </row>
    <row r="153" spans="1:3" x14ac:dyDescent="0.25">
      <c r="A153" t="s">
        <v>843</v>
      </c>
      <c r="B153" t="s">
        <v>81</v>
      </c>
    </row>
    <row r="154" spans="1:3" x14ac:dyDescent="0.25">
      <c r="A154" t="s">
        <v>219</v>
      </c>
      <c r="B154" t="s">
        <v>100</v>
      </c>
    </row>
    <row r="155" spans="1:3" x14ac:dyDescent="0.25">
      <c r="A155" t="s">
        <v>220</v>
      </c>
      <c r="B155" t="s">
        <v>89</v>
      </c>
    </row>
    <row r="156" spans="1:3" x14ac:dyDescent="0.25">
      <c r="A156" t="s">
        <v>221</v>
      </c>
      <c r="B156" t="s">
        <v>97</v>
      </c>
    </row>
    <row r="157" spans="1:3" x14ac:dyDescent="0.25">
      <c r="A157" t="s">
        <v>222</v>
      </c>
      <c r="B157" t="s">
        <v>100</v>
      </c>
    </row>
    <row r="158" spans="1:3" x14ac:dyDescent="0.25">
      <c r="A158" t="s">
        <v>223</v>
      </c>
      <c r="B158" t="s">
        <v>89</v>
      </c>
    </row>
    <row r="159" spans="1:3" x14ac:dyDescent="0.25">
      <c r="A159" t="s">
        <v>224</v>
      </c>
      <c r="B159" t="s">
        <v>100</v>
      </c>
    </row>
    <row r="160" spans="1:3" x14ac:dyDescent="0.25">
      <c r="A160" t="s">
        <v>89</v>
      </c>
      <c r="B160" t="s">
        <v>89</v>
      </c>
    </row>
    <row r="161" spans="1:3" x14ac:dyDescent="0.25">
      <c r="A161" t="s">
        <v>225</v>
      </c>
      <c r="B161" t="s">
        <v>76</v>
      </c>
      <c r="C161" t="s">
        <v>106</v>
      </c>
    </row>
    <row r="162" spans="1:3" x14ac:dyDescent="0.25">
      <c r="A162" t="s">
        <v>226</v>
      </c>
      <c r="B162" t="s">
        <v>91</v>
      </c>
    </row>
    <row r="163" spans="1:3" x14ac:dyDescent="0.25">
      <c r="A163" t="s">
        <v>855</v>
      </c>
      <c r="B163" t="s">
        <v>100</v>
      </c>
    </row>
    <row r="164" spans="1:3" x14ac:dyDescent="0.25">
      <c r="A164" t="s">
        <v>854</v>
      </c>
      <c r="B164" t="s">
        <v>100</v>
      </c>
    </row>
  </sheetData>
  <sortState xmlns:xlrd2="http://schemas.microsoft.com/office/spreadsheetml/2017/richdata2" ref="A4:C164">
    <sortCondition ref="A16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E897A-93FF-46B7-9F73-4D88246FA868}">
  <sheetPr codeName="Sheet11"/>
  <dimension ref="A1:K907"/>
  <sheetViews>
    <sheetView showGridLines="0" zoomScale="90" zoomScaleNormal="90" workbookViewId="0">
      <pane ySplit="1" topLeftCell="A2" activePane="bottomLeft" state="frozen"/>
      <selection activeCell="B1" sqref="B1"/>
      <selection pane="bottomLeft" activeCell="D2" sqref="D2"/>
    </sheetView>
  </sheetViews>
  <sheetFormatPr defaultRowHeight="15.75" x14ac:dyDescent="0.25"/>
  <cols>
    <col min="1" max="1" width="31.140625" style="134" bestFit="1" customWidth="1"/>
    <col min="2" max="2" width="23.42578125" style="134" bestFit="1" customWidth="1"/>
    <col min="3" max="3" width="13" style="134" bestFit="1" customWidth="1"/>
    <col min="4" max="4" width="23.42578125" style="134" bestFit="1" customWidth="1"/>
    <col min="5" max="5" width="13" style="134" bestFit="1" customWidth="1"/>
    <col min="6" max="6" width="23.42578125" style="134" bestFit="1" customWidth="1"/>
    <col min="7" max="7" width="13" style="134" bestFit="1" customWidth="1"/>
    <col min="8" max="8" width="31.140625" style="134" bestFit="1" customWidth="1"/>
    <col min="9" max="9" width="9.140625" style="134"/>
    <col min="10" max="10" width="9.140625" style="135"/>
    <col min="11" max="11" width="31.85546875" style="134" bestFit="1" customWidth="1"/>
    <col min="12" max="12" width="10.28515625" style="134" bestFit="1" customWidth="1"/>
    <col min="13" max="16384" width="9.140625" style="134"/>
  </cols>
  <sheetData>
    <row r="1" spans="1:11" s="132" customFormat="1" ht="31.5" x14ac:dyDescent="0.25">
      <c r="A1" s="132" t="s">
        <v>831</v>
      </c>
      <c r="B1" s="132" t="s">
        <v>832</v>
      </c>
      <c r="C1" s="132" t="s">
        <v>833</v>
      </c>
      <c r="D1" s="132" t="s">
        <v>834</v>
      </c>
      <c r="E1" s="132" t="s">
        <v>824</v>
      </c>
      <c r="F1" s="132" t="s">
        <v>825</v>
      </c>
      <c r="G1" s="132" t="s">
        <v>826</v>
      </c>
      <c r="H1" s="132" t="s">
        <v>827</v>
      </c>
      <c r="I1" s="132" t="s">
        <v>828</v>
      </c>
      <c r="J1" s="133" t="s">
        <v>829</v>
      </c>
      <c r="K1" s="132" t="s">
        <v>830</v>
      </c>
    </row>
    <row r="2" spans="1:11" x14ac:dyDescent="0.25">
      <c r="A2" s="134" t="s">
        <v>636</v>
      </c>
      <c r="B2" s="134" t="s">
        <v>445</v>
      </c>
      <c r="C2" s="134">
        <v>1</v>
      </c>
      <c r="D2" s="134" t="s">
        <v>445</v>
      </c>
      <c r="E2" s="134">
        <v>1</v>
      </c>
      <c r="H2" s="134" t="s">
        <v>636</v>
      </c>
      <c r="I2" s="134">
        <v>1</v>
      </c>
      <c r="J2" s="135">
        <v>90000</v>
      </c>
    </row>
    <row r="3" spans="1:11" x14ac:dyDescent="0.25">
      <c r="A3" s="134" t="s">
        <v>636</v>
      </c>
      <c r="B3" s="134" t="s">
        <v>445</v>
      </c>
      <c r="C3" s="134">
        <v>1</v>
      </c>
      <c r="D3" s="134" t="s">
        <v>404</v>
      </c>
      <c r="E3" s="134">
        <v>1</v>
      </c>
      <c r="H3" s="134" t="s">
        <v>636</v>
      </c>
      <c r="I3" s="134">
        <v>1</v>
      </c>
      <c r="J3" s="135">
        <v>90000</v>
      </c>
    </row>
    <row r="4" spans="1:11" x14ac:dyDescent="0.25">
      <c r="A4" s="134" t="s">
        <v>636</v>
      </c>
      <c r="B4" s="134" t="s">
        <v>404</v>
      </c>
      <c r="C4" s="134">
        <v>1</v>
      </c>
      <c r="D4" s="134" t="s">
        <v>445</v>
      </c>
      <c r="E4" s="134">
        <v>1</v>
      </c>
      <c r="H4" s="134" t="s">
        <v>636</v>
      </c>
      <c r="I4" s="134">
        <v>1</v>
      </c>
      <c r="J4" s="135">
        <v>90000</v>
      </c>
    </row>
    <row r="5" spans="1:11" x14ac:dyDescent="0.25">
      <c r="A5" s="134" t="s">
        <v>636</v>
      </c>
      <c r="B5" s="134" t="s">
        <v>445</v>
      </c>
      <c r="C5" s="134">
        <v>1</v>
      </c>
      <c r="D5" s="134" t="s">
        <v>408</v>
      </c>
      <c r="E5" s="134">
        <v>1</v>
      </c>
      <c r="H5" s="134" t="s">
        <v>636</v>
      </c>
      <c r="I5" s="134">
        <v>1</v>
      </c>
      <c r="J5" s="135">
        <v>90000</v>
      </c>
    </row>
    <row r="6" spans="1:11" x14ac:dyDescent="0.25">
      <c r="A6" s="134" t="s">
        <v>636</v>
      </c>
      <c r="B6" s="134" t="s">
        <v>408</v>
      </c>
      <c r="C6" s="134">
        <v>1</v>
      </c>
      <c r="D6" s="134" t="s">
        <v>445</v>
      </c>
      <c r="E6" s="134">
        <v>1</v>
      </c>
      <c r="H6" s="134" t="s">
        <v>636</v>
      </c>
      <c r="I6" s="134">
        <v>1</v>
      </c>
      <c r="J6" s="135">
        <v>90000</v>
      </c>
    </row>
    <row r="7" spans="1:11" x14ac:dyDescent="0.25">
      <c r="A7" s="134" t="s">
        <v>636</v>
      </c>
      <c r="B7" s="134" t="s">
        <v>445</v>
      </c>
      <c r="C7" s="134">
        <v>1</v>
      </c>
      <c r="D7" s="134" t="s">
        <v>393</v>
      </c>
      <c r="E7" s="134">
        <v>1</v>
      </c>
      <c r="H7" s="134" t="s">
        <v>636</v>
      </c>
      <c r="I7" s="134">
        <v>1</v>
      </c>
      <c r="J7" s="135">
        <v>90000</v>
      </c>
    </row>
    <row r="8" spans="1:11" x14ac:dyDescent="0.25">
      <c r="A8" s="134" t="s">
        <v>636</v>
      </c>
      <c r="B8" s="134" t="s">
        <v>393</v>
      </c>
      <c r="C8" s="134">
        <v>1</v>
      </c>
      <c r="D8" s="134" t="s">
        <v>445</v>
      </c>
      <c r="E8" s="134">
        <v>1</v>
      </c>
      <c r="H8" s="134" t="s">
        <v>636</v>
      </c>
      <c r="I8" s="134">
        <v>1</v>
      </c>
      <c r="J8" s="135">
        <v>90000</v>
      </c>
    </row>
    <row r="9" spans="1:11" x14ac:dyDescent="0.25">
      <c r="A9" s="134" t="s">
        <v>636</v>
      </c>
      <c r="B9" s="134" t="s">
        <v>445</v>
      </c>
      <c r="C9" s="134">
        <v>1</v>
      </c>
      <c r="D9" s="134" t="s">
        <v>394</v>
      </c>
      <c r="E9" s="134">
        <v>1</v>
      </c>
      <c r="H9" s="134" t="s">
        <v>636</v>
      </c>
      <c r="I9" s="134">
        <v>1</v>
      </c>
      <c r="J9" s="135">
        <v>90000</v>
      </c>
    </row>
    <row r="10" spans="1:11" x14ac:dyDescent="0.25">
      <c r="A10" s="134" t="s">
        <v>636</v>
      </c>
      <c r="B10" s="134" t="s">
        <v>394</v>
      </c>
      <c r="C10" s="134">
        <v>1</v>
      </c>
      <c r="D10" s="134" t="s">
        <v>445</v>
      </c>
      <c r="E10" s="134">
        <v>1</v>
      </c>
      <c r="H10" s="134" t="s">
        <v>636</v>
      </c>
      <c r="I10" s="134">
        <v>1</v>
      </c>
      <c r="J10" s="135">
        <v>90000</v>
      </c>
    </row>
    <row r="11" spans="1:11" x14ac:dyDescent="0.25">
      <c r="A11" s="134" t="s">
        <v>636</v>
      </c>
      <c r="B11" s="134" t="s">
        <v>445</v>
      </c>
      <c r="C11" s="134">
        <v>1</v>
      </c>
      <c r="D11" s="134" t="s">
        <v>395</v>
      </c>
      <c r="E11" s="134">
        <v>1</v>
      </c>
      <c r="H11" s="134" t="s">
        <v>636</v>
      </c>
      <c r="I11" s="134">
        <v>1</v>
      </c>
      <c r="J11" s="135">
        <v>90000</v>
      </c>
    </row>
    <row r="12" spans="1:11" x14ac:dyDescent="0.25">
      <c r="A12" s="134" t="s">
        <v>636</v>
      </c>
      <c r="B12" s="134" t="s">
        <v>395</v>
      </c>
      <c r="C12" s="134">
        <v>1</v>
      </c>
      <c r="D12" s="134" t="s">
        <v>445</v>
      </c>
      <c r="E12" s="134">
        <v>1</v>
      </c>
      <c r="H12" s="134" t="s">
        <v>636</v>
      </c>
      <c r="I12" s="134">
        <v>1</v>
      </c>
      <c r="J12" s="135">
        <v>90000</v>
      </c>
    </row>
    <row r="13" spans="1:11" x14ac:dyDescent="0.25">
      <c r="A13" s="134" t="s">
        <v>636</v>
      </c>
      <c r="B13" s="134" t="s">
        <v>445</v>
      </c>
      <c r="C13" s="134">
        <v>1</v>
      </c>
      <c r="D13" s="134" t="s">
        <v>407</v>
      </c>
      <c r="E13" s="134">
        <v>1</v>
      </c>
      <c r="H13" s="134" t="s">
        <v>636</v>
      </c>
      <c r="I13" s="134">
        <v>1</v>
      </c>
      <c r="J13" s="135">
        <v>90000</v>
      </c>
    </row>
    <row r="14" spans="1:11" x14ac:dyDescent="0.25">
      <c r="A14" s="134" t="s">
        <v>636</v>
      </c>
      <c r="B14" s="134" t="s">
        <v>407</v>
      </c>
      <c r="C14" s="134">
        <v>1</v>
      </c>
      <c r="D14" s="134" t="s">
        <v>445</v>
      </c>
      <c r="E14" s="134">
        <v>1</v>
      </c>
      <c r="H14" s="134" t="s">
        <v>636</v>
      </c>
      <c r="I14" s="134">
        <v>1</v>
      </c>
      <c r="J14" s="135">
        <v>90000</v>
      </c>
    </row>
    <row r="15" spans="1:11" x14ac:dyDescent="0.25">
      <c r="A15" s="134" t="s">
        <v>636</v>
      </c>
      <c r="B15" s="134" t="s">
        <v>445</v>
      </c>
      <c r="C15" s="134">
        <v>1</v>
      </c>
      <c r="D15" s="134" t="s">
        <v>389</v>
      </c>
      <c r="E15" s="134">
        <v>1</v>
      </c>
      <c r="H15" s="134" t="s">
        <v>636</v>
      </c>
      <c r="I15" s="134">
        <v>1</v>
      </c>
      <c r="J15" s="135">
        <v>90000</v>
      </c>
    </row>
    <row r="16" spans="1:11" x14ac:dyDescent="0.25">
      <c r="A16" s="134" t="s">
        <v>636</v>
      </c>
      <c r="B16" s="134" t="s">
        <v>389</v>
      </c>
      <c r="C16" s="134">
        <v>1</v>
      </c>
      <c r="D16" s="134" t="s">
        <v>445</v>
      </c>
      <c r="E16" s="134">
        <v>1</v>
      </c>
      <c r="H16" s="134" t="s">
        <v>636</v>
      </c>
      <c r="I16" s="134">
        <v>1</v>
      </c>
      <c r="J16" s="135">
        <v>90000</v>
      </c>
    </row>
    <row r="17" spans="1:10" x14ac:dyDescent="0.25">
      <c r="A17" s="134" t="s">
        <v>636</v>
      </c>
      <c r="B17" s="134" t="s">
        <v>445</v>
      </c>
      <c r="C17" s="134">
        <v>1</v>
      </c>
      <c r="D17" s="134" t="s">
        <v>390</v>
      </c>
      <c r="E17" s="134">
        <v>1</v>
      </c>
      <c r="H17" s="134" t="s">
        <v>636</v>
      </c>
      <c r="I17" s="134">
        <v>1</v>
      </c>
      <c r="J17" s="135">
        <v>90000</v>
      </c>
    </row>
    <row r="18" spans="1:10" x14ac:dyDescent="0.25">
      <c r="A18" s="134" t="s">
        <v>636</v>
      </c>
      <c r="B18" s="134" t="s">
        <v>390</v>
      </c>
      <c r="C18" s="134">
        <v>1</v>
      </c>
      <c r="D18" s="134" t="s">
        <v>445</v>
      </c>
      <c r="E18" s="134">
        <v>1</v>
      </c>
      <c r="H18" s="134" t="s">
        <v>636</v>
      </c>
      <c r="I18" s="134">
        <v>1</v>
      </c>
      <c r="J18" s="135">
        <v>90000</v>
      </c>
    </row>
    <row r="19" spans="1:10" x14ac:dyDescent="0.25">
      <c r="A19" s="134" t="s">
        <v>636</v>
      </c>
      <c r="B19" s="134" t="s">
        <v>445</v>
      </c>
      <c r="C19" s="134">
        <v>1</v>
      </c>
      <c r="D19" s="134" t="s">
        <v>391</v>
      </c>
      <c r="E19" s="134">
        <v>1</v>
      </c>
      <c r="H19" s="134" t="s">
        <v>636</v>
      </c>
      <c r="I19" s="134">
        <v>1</v>
      </c>
      <c r="J19" s="135">
        <v>90000</v>
      </c>
    </row>
    <row r="20" spans="1:10" x14ac:dyDescent="0.25">
      <c r="A20" s="134" t="s">
        <v>636</v>
      </c>
      <c r="B20" s="134" t="s">
        <v>391</v>
      </c>
      <c r="C20" s="134">
        <v>1</v>
      </c>
      <c r="D20" s="134" t="s">
        <v>445</v>
      </c>
      <c r="E20" s="134">
        <v>1</v>
      </c>
      <c r="H20" s="134" t="s">
        <v>636</v>
      </c>
      <c r="I20" s="134">
        <v>1</v>
      </c>
      <c r="J20" s="135">
        <v>90000</v>
      </c>
    </row>
    <row r="21" spans="1:10" x14ac:dyDescent="0.25">
      <c r="A21" s="134" t="s">
        <v>636</v>
      </c>
      <c r="B21" s="134" t="s">
        <v>445</v>
      </c>
      <c r="C21" s="134">
        <v>1</v>
      </c>
      <c r="D21" s="134" t="s">
        <v>405</v>
      </c>
      <c r="E21" s="134">
        <v>1</v>
      </c>
      <c r="H21" s="134" t="s">
        <v>636</v>
      </c>
      <c r="I21" s="134">
        <v>1</v>
      </c>
      <c r="J21" s="135">
        <v>90000</v>
      </c>
    </row>
    <row r="22" spans="1:10" x14ac:dyDescent="0.25">
      <c r="A22" s="134" t="s">
        <v>636</v>
      </c>
      <c r="B22" s="134" t="s">
        <v>405</v>
      </c>
      <c r="C22" s="134">
        <v>1</v>
      </c>
      <c r="D22" s="134" t="s">
        <v>445</v>
      </c>
      <c r="E22" s="134">
        <v>1</v>
      </c>
      <c r="H22" s="134" t="s">
        <v>636</v>
      </c>
      <c r="I22" s="134">
        <v>1</v>
      </c>
      <c r="J22" s="135">
        <v>90000</v>
      </c>
    </row>
    <row r="23" spans="1:10" x14ac:dyDescent="0.25">
      <c r="A23" s="134" t="s">
        <v>636</v>
      </c>
      <c r="B23" s="134" t="s">
        <v>445</v>
      </c>
      <c r="C23" s="134">
        <v>1</v>
      </c>
      <c r="D23" s="134" t="s">
        <v>392</v>
      </c>
      <c r="E23" s="134">
        <v>1</v>
      </c>
      <c r="H23" s="134" t="s">
        <v>636</v>
      </c>
      <c r="I23" s="134">
        <v>1</v>
      </c>
      <c r="J23" s="135">
        <v>90000</v>
      </c>
    </row>
    <row r="24" spans="1:10" x14ac:dyDescent="0.25">
      <c r="A24" s="134" t="s">
        <v>636</v>
      </c>
      <c r="B24" s="134" t="s">
        <v>392</v>
      </c>
      <c r="C24" s="134">
        <v>1</v>
      </c>
      <c r="D24" s="134" t="s">
        <v>445</v>
      </c>
      <c r="E24" s="134">
        <v>1</v>
      </c>
      <c r="H24" s="134" t="s">
        <v>636</v>
      </c>
      <c r="I24" s="134">
        <v>1</v>
      </c>
      <c r="J24" s="135">
        <v>90000</v>
      </c>
    </row>
    <row r="25" spans="1:10" x14ac:dyDescent="0.25">
      <c r="A25" s="134" t="s">
        <v>636</v>
      </c>
      <c r="B25" s="134" t="s">
        <v>445</v>
      </c>
      <c r="C25" s="134">
        <v>1</v>
      </c>
      <c r="D25" s="134" t="s">
        <v>402</v>
      </c>
      <c r="E25" s="134">
        <v>1</v>
      </c>
      <c r="H25" s="134" t="s">
        <v>636</v>
      </c>
      <c r="I25" s="134">
        <v>1</v>
      </c>
      <c r="J25" s="135">
        <v>90000</v>
      </c>
    </row>
    <row r="26" spans="1:10" x14ac:dyDescent="0.25">
      <c r="A26" s="134" t="s">
        <v>636</v>
      </c>
      <c r="B26" s="134" t="s">
        <v>402</v>
      </c>
      <c r="C26" s="134">
        <v>1</v>
      </c>
      <c r="D26" s="134" t="s">
        <v>445</v>
      </c>
      <c r="E26" s="134">
        <v>1</v>
      </c>
      <c r="H26" s="134" t="s">
        <v>636</v>
      </c>
      <c r="I26" s="134">
        <v>1</v>
      </c>
      <c r="J26" s="135">
        <v>90000</v>
      </c>
    </row>
    <row r="27" spans="1:10" x14ac:dyDescent="0.25">
      <c r="A27" s="134" t="s">
        <v>636</v>
      </c>
      <c r="B27" s="134" t="s">
        <v>445</v>
      </c>
      <c r="C27" s="134">
        <v>1</v>
      </c>
      <c r="D27" s="134" t="s">
        <v>253</v>
      </c>
      <c r="E27" s="134">
        <v>1</v>
      </c>
      <c r="H27" s="134" t="s">
        <v>636</v>
      </c>
      <c r="I27" s="134">
        <v>1</v>
      </c>
      <c r="J27" s="135">
        <v>90000</v>
      </c>
    </row>
    <row r="28" spans="1:10" x14ac:dyDescent="0.25">
      <c r="A28" s="134" t="s">
        <v>636</v>
      </c>
      <c r="B28" s="134" t="s">
        <v>253</v>
      </c>
      <c r="C28" s="134">
        <v>1</v>
      </c>
      <c r="D28" s="134" t="s">
        <v>445</v>
      </c>
      <c r="E28" s="134">
        <v>1</v>
      </c>
      <c r="H28" s="134" t="s">
        <v>636</v>
      </c>
      <c r="I28" s="134">
        <v>1</v>
      </c>
      <c r="J28" s="135">
        <v>90000</v>
      </c>
    </row>
    <row r="29" spans="1:10" x14ac:dyDescent="0.25">
      <c r="A29" s="134" t="s">
        <v>636</v>
      </c>
      <c r="B29" s="134" t="s">
        <v>445</v>
      </c>
      <c r="C29" s="134">
        <v>1</v>
      </c>
      <c r="D29" s="134" t="s">
        <v>379</v>
      </c>
      <c r="E29" s="134">
        <v>1</v>
      </c>
      <c r="H29" s="134" t="s">
        <v>636</v>
      </c>
      <c r="I29" s="134">
        <v>1</v>
      </c>
      <c r="J29" s="135">
        <v>90000</v>
      </c>
    </row>
    <row r="30" spans="1:10" x14ac:dyDescent="0.25">
      <c r="A30" s="134" t="s">
        <v>636</v>
      </c>
      <c r="B30" s="134" t="s">
        <v>379</v>
      </c>
      <c r="C30" s="134">
        <v>1</v>
      </c>
      <c r="D30" s="134" t="s">
        <v>445</v>
      </c>
      <c r="E30" s="134">
        <v>1</v>
      </c>
      <c r="H30" s="134" t="s">
        <v>636</v>
      </c>
      <c r="I30" s="134">
        <v>1</v>
      </c>
      <c r="J30" s="135">
        <v>90000</v>
      </c>
    </row>
    <row r="31" spans="1:10" x14ac:dyDescent="0.25">
      <c r="A31" s="134" t="s">
        <v>636</v>
      </c>
      <c r="B31" s="134" t="s">
        <v>445</v>
      </c>
      <c r="C31" s="134">
        <v>1</v>
      </c>
      <c r="D31" s="134" t="s">
        <v>257</v>
      </c>
      <c r="E31" s="134">
        <v>1</v>
      </c>
      <c r="H31" s="134" t="s">
        <v>636</v>
      </c>
      <c r="I31" s="134">
        <v>1</v>
      </c>
      <c r="J31" s="135">
        <v>90000</v>
      </c>
    </row>
    <row r="32" spans="1:10" x14ac:dyDescent="0.25">
      <c r="A32" s="134" t="s">
        <v>636</v>
      </c>
      <c r="B32" s="134" t="s">
        <v>257</v>
      </c>
      <c r="C32" s="134">
        <v>1</v>
      </c>
      <c r="D32" s="134" t="s">
        <v>445</v>
      </c>
      <c r="E32" s="134">
        <v>1</v>
      </c>
      <c r="H32" s="134" t="s">
        <v>636</v>
      </c>
      <c r="I32" s="134">
        <v>1</v>
      </c>
      <c r="J32" s="135">
        <v>90000</v>
      </c>
    </row>
    <row r="33" spans="1:10" x14ac:dyDescent="0.25">
      <c r="A33" s="134" t="s">
        <v>636</v>
      </c>
      <c r="B33" s="134" t="s">
        <v>445</v>
      </c>
      <c r="C33" s="134">
        <v>1</v>
      </c>
      <c r="D33" s="134" t="s">
        <v>579</v>
      </c>
      <c r="E33" s="134">
        <v>1</v>
      </c>
      <c r="H33" s="134" t="s">
        <v>636</v>
      </c>
      <c r="I33" s="134">
        <v>1</v>
      </c>
      <c r="J33" s="135">
        <v>90000</v>
      </c>
    </row>
    <row r="34" spans="1:10" x14ac:dyDescent="0.25">
      <c r="A34" s="134" t="s">
        <v>636</v>
      </c>
      <c r="B34" s="134" t="s">
        <v>378</v>
      </c>
      <c r="C34" s="134">
        <v>1</v>
      </c>
      <c r="D34" s="134" t="s">
        <v>445</v>
      </c>
      <c r="E34" s="134">
        <v>1</v>
      </c>
      <c r="H34" s="134" t="s">
        <v>636</v>
      </c>
      <c r="I34" s="134">
        <v>1</v>
      </c>
      <c r="J34" s="135">
        <v>90000</v>
      </c>
    </row>
    <row r="35" spans="1:10" x14ac:dyDescent="0.25">
      <c r="A35" s="134" t="s">
        <v>636</v>
      </c>
      <c r="B35" s="134" t="s">
        <v>445</v>
      </c>
      <c r="C35" s="134">
        <v>1</v>
      </c>
      <c r="D35" s="134" t="s">
        <v>383</v>
      </c>
      <c r="E35" s="134">
        <v>1</v>
      </c>
      <c r="H35" s="134" t="s">
        <v>636</v>
      </c>
      <c r="I35" s="134">
        <v>1</v>
      </c>
      <c r="J35" s="135">
        <v>90000</v>
      </c>
    </row>
    <row r="36" spans="1:10" x14ac:dyDescent="0.25">
      <c r="A36" s="134" t="s">
        <v>636</v>
      </c>
      <c r="B36" s="134" t="s">
        <v>383</v>
      </c>
      <c r="C36" s="134">
        <v>1</v>
      </c>
      <c r="D36" s="134" t="s">
        <v>445</v>
      </c>
      <c r="E36" s="134">
        <v>1</v>
      </c>
      <c r="H36" s="134" t="s">
        <v>636</v>
      </c>
      <c r="I36" s="134">
        <v>1</v>
      </c>
      <c r="J36" s="135">
        <v>90000</v>
      </c>
    </row>
    <row r="37" spans="1:10" x14ac:dyDescent="0.25">
      <c r="A37" s="134" t="s">
        <v>636</v>
      </c>
      <c r="B37" s="134" t="s">
        <v>445</v>
      </c>
      <c r="C37" s="134">
        <v>1</v>
      </c>
      <c r="D37" s="134" t="s">
        <v>256</v>
      </c>
      <c r="E37" s="134">
        <v>1</v>
      </c>
      <c r="H37" s="134" t="s">
        <v>636</v>
      </c>
      <c r="I37" s="134">
        <v>1</v>
      </c>
      <c r="J37" s="135">
        <v>90000</v>
      </c>
    </row>
    <row r="38" spans="1:10" x14ac:dyDescent="0.25">
      <c r="A38" s="134" t="s">
        <v>636</v>
      </c>
      <c r="B38" s="134" t="s">
        <v>256</v>
      </c>
      <c r="C38" s="134">
        <v>1</v>
      </c>
      <c r="D38" s="134" t="s">
        <v>445</v>
      </c>
      <c r="E38" s="134">
        <v>1</v>
      </c>
      <c r="H38" s="134" t="s">
        <v>636</v>
      </c>
      <c r="I38" s="134">
        <v>1</v>
      </c>
      <c r="J38" s="135">
        <v>90000</v>
      </c>
    </row>
    <row r="39" spans="1:10" x14ac:dyDescent="0.25">
      <c r="A39" s="134" t="s">
        <v>636</v>
      </c>
      <c r="B39" s="134" t="s">
        <v>445</v>
      </c>
      <c r="C39" s="134">
        <v>1</v>
      </c>
      <c r="D39" s="134" t="s">
        <v>254</v>
      </c>
      <c r="E39" s="134">
        <v>1</v>
      </c>
      <c r="H39" s="134" t="s">
        <v>636</v>
      </c>
      <c r="I39" s="134">
        <v>1</v>
      </c>
      <c r="J39" s="135">
        <v>90000</v>
      </c>
    </row>
    <row r="40" spans="1:10" x14ac:dyDescent="0.25">
      <c r="A40" s="134" t="s">
        <v>636</v>
      </c>
      <c r="B40" s="134" t="s">
        <v>254</v>
      </c>
      <c r="C40" s="134">
        <v>1</v>
      </c>
      <c r="D40" s="134" t="s">
        <v>445</v>
      </c>
      <c r="E40" s="134">
        <v>1</v>
      </c>
      <c r="H40" s="134" t="s">
        <v>636</v>
      </c>
      <c r="I40" s="134">
        <v>1</v>
      </c>
      <c r="J40" s="135">
        <v>90000</v>
      </c>
    </row>
    <row r="41" spans="1:10" x14ac:dyDescent="0.25">
      <c r="A41" s="134" t="s">
        <v>636</v>
      </c>
      <c r="B41" s="134" t="s">
        <v>445</v>
      </c>
      <c r="C41" s="134">
        <v>1</v>
      </c>
      <c r="D41" s="134" t="s">
        <v>444</v>
      </c>
      <c r="E41" s="134">
        <v>1</v>
      </c>
      <c r="H41" s="134" t="s">
        <v>636</v>
      </c>
      <c r="I41" s="134">
        <v>1</v>
      </c>
      <c r="J41" s="135">
        <v>90000</v>
      </c>
    </row>
    <row r="42" spans="1:10" x14ac:dyDescent="0.25">
      <c r="A42" s="134" t="s">
        <v>636</v>
      </c>
      <c r="B42" s="134" t="s">
        <v>444</v>
      </c>
      <c r="C42" s="134">
        <v>1</v>
      </c>
      <c r="D42" s="134" t="s">
        <v>445</v>
      </c>
      <c r="E42" s="134">
        <v>1</v>
      </c>
      <c r="H42" s="134" t="s">
        <v>636</v>
      </c>
      <c r="I42" s="134">
        <v>1</v>
      </c>
      <c r="J42" s="135">
        <v>90000</v>
      </c>
    </row>
    <row r="43" spans="1:10" x14ac:dyDescent="0.25">
      <c r="A43" s="134" t="s">
        <v>636</v>
      </c>
      <c r="B43" s="134" t="s">
        <v>444</v>
      </c>
      <c r="C43" s="134">
        <v>1</v>
      </c>
      <c r="D43" s="134" t="s">
        <v>444</v>
      </c>
      <c r="E43" s="134">
        <v>1</v>
      </c>
      <c r="H43" s="134" t="s">
        <v>636</v>
      </c>
      <c r="I43" s="134">
        <v>1</v>
      </c>
      <c r="J43" s="135">
        <v>90000</v>
      </c>
    </row>
    <row r="44" spans="1:10" x14ac:dyDescent="0.25">
      <c r="A44" s="134" t="s">
        <v>636</v>
      </c>
      <c r="B44" s="134" t="s">
        <v>444</v>
      </c>
      <c r="C44" s="134">
        <v>1</v>
      </c>
      <c r="D44" s="134" t="s">
        <v>404</v>
      </c>
      <c r="E44" s="134">
        <v>1</v>
      </c>
      <c r="H44" s="134" t="s">
        <v>636</v>
      </c>
      <c r="I44" s="134">
        <v>1</v>
      </c>
      <c r="J44" s="135">
        <v>90000</v>
      </c>
    </row>
    <row r="45" spans="1:10" x14ac:dyDescent="0.25">
      <c r="A45" s="134" t="s">
        <v>636</v>
      </c>
      <c r="B45" s="134" t="s">
        <v>404</v>
      </c>
      <c r="C45" s="134">
        <v>1</v>
      </c>
      <c r="D45" s="134" t="s">
        <v>444</v>
      </c>
      <c r="E45" s="134">
        <v>1</v>
      </c>
      <c r="H45" s="134" t="s">
        <v>636</v>
      </c>
      <c r="I45" s="134">
        <v>1</v>
      </c>
      <c r="J45" s="135">
        <v>90000</v>
      </c>
    </row>
    <row r="46" spans="1:10" x14ac:dyDescent="0.25">
      <c r="A46" s="134" t="s">
        <v>636</v>
      </c>
      <c r="B46" s="134" t="s">
        <v>444</v>
      </c>
      <c r="C46" s="134">
        <v>1</v>
      </c>
      <c r="D46" s="134" t="s">
        <v>408</v>
      </c>
      <c r="E46" s="134">
        <v>1</v>
      </c>
      <c r="H46" s="134" t="s">
        <v>636</v>
      </c>
      <c r="I46" s="134">
        <v>1</v>
      </c>
      <c r="J46" s="135">
        <v>90000</v>
      </c>
    </row>
    <row r="47" spans="1:10" x14ac:dyDescent="0.25">
      <c r="A47" s="134" t="s">
        <v>636</v>
      </c>
      <c r="B47" s="134" t="s">
        <v>408</v>
      </c>
      <c r="C47" s="134">
        <v>1</v>
      </c>
      <c r="D47" s="134" t="s">
        <v>444</v>
      </c>
      <c r="E47" s="134">
        <v>1</v>
      </c>
      <c r="H47" s="134" t="s">
        <v>636</v>
      </c>
      <c r="I47" s="134">
        <v>1</v>
      </c>
      <c r="J47" s="135">
        <v>90000</v>
      </c>
    </row>
    <row r="48" spans="1:10" x14ac:dyDescent="0.25">
      <c r="A48" s="134" t="s">
        <v>636</v>
      </c>
      <c r="B48" s="134" t="s">
        <v>444</v>
      </c>
      <c r="C48" s="134">
        <v>1</v>
      </c>
      <c r="D48" s="134" t="s">
        <v>393</v>
      </c>
      <c r="E48" s="134">
        <v>1</v>
      </c>
      <c r="H48" s="134" t="s">
        <v>636</v>
      </c>
      <c r="I48" s="134">
        <v>1</v>
      </c>
      <c r="J48" s="135">
        <v>90000</v>
      </c>
    </row>
    <row r="49" spans="1:10" x14ac:dyDescent="0.25">
      <c r="A49" s="134" t="s">
        <v>636</v>
      </c>
      <c r="B49" s="134" t="s">
        <v>393</v>
      </c>
      <c r="C49" s="134">
        <v>1</v>
      </c>
      <c r="D49" s="134" t="s">
        <v>444</v>
      </c>
      <c r="E49" s="134">
        <v>1</v>
      </c>
      <c r="H49" s="134" t="s">
        <v>636</v>
      </c>
      <c r="I49" s="134">
        <v>1</v>
      </c>
      <c r="J49" s="135">
        <v>90000</v>
      </c>
    </row>
    <row r="50" spans="1:10" x14ac:dyDescent="0.25">
      <c r="A50" s="134" t="s">
        <v>636</v>
      </c>
      <c r="B50" s="134" t="s">
        <v>444</v>
      </c>
      <c r="C50" s="134">
        <v>1</v>
      </c>
      <c r="D50" s="134" t="s">
        <v>394</v>
      </c>
      <c r="E50" s="134">
        <v>1</v>
      </c>
      <c r="H50" s="134" t="s">
        <v>636</v>
      </c>
      <c r="I50" s="134">
        <v>1</v>
      </c>
      <c r="J50" s="135">
        <v>90000</v>
      </c>
    </row>
    <row r="51" spans="1:10" x14ac:dyDescent="0.25">
      <c r="A51" s="134" t="s">
        <v>636</v>
      </c>
      <c r="B51" s="134" t="s">
        <v>394</v>
      </c>
      <c r="C51" s="134">
        <v>1</v>
      </c>
      <c r="D51" s="134" t="s">
        <v>444</v>
      </c>
      <c r="E51" s="134">
        <v>1</v>
      </c>
      <c r="H51" s="134" t="s">
        <v>636</v>
      </c>
      <c r="I51" s="134">
        <v>1</v>
      </c>
      <c r="J51" s="135">
        <v>90000</v>
      </c>
    </row>
    <row r="52" spans="1:10" x14ac:dyDescent="0.25">
      <c r="A52" s="134" t="s">
        <v>636</v>
      </c>
      <c r="B52" s="134" t="s">
        <v>444</v>
      </c>
      <c r="C52" s="134">
        <v>1</v>
      </c>
      <c r="D52" s="134" t="s">
        <v>395</v>
      </c>
      <c r="E52" s="134">
        <v>1</v>
      </c>
      <c r="H52" s="134" t="s">
        <v>636</v>
      </c>
      <c r="I52" s="134">
        <v>1</v>
      </c>
      <c r="J52" s="135">
        <v>90000</v>
      </c>
    </row>
    <row r="53" spans="1:10" x14ac:dyDescent="0.25">
      <c r="A53" s="134" t="s">
        <v>636</v>
      </c>
      <c r="B53" s="134" t="s">
        <v>395</v>
      </c>
      <c r="C53" s="134">
        <v>1</v>
      </c>
      <c r="D53" s="134" t="s">
        <v>444</v>
      </c>
      <c r="E53" s="134">
        <v>1</v>
      </c>
      <c r="H53" s="134" t="s">
        <v>636</v>
      </c>
      <c r="I53" s="134">
        <v>1</v>
      </c>
      <c r="J53" s="135">
        <v>90000</v>
      </c>
    </row>
    <row r="54" spans="1:10" x14ac:dyDescent="0.25">
      <c r="A54" s="134" t="s">
        <v>636</v>
      </c>
      <c r="B54" s="134" t="s">
        <v>444</v>
      </c>
      <c r="C54" s="134">
        <v>1</v>
      </c>
      <c r="D54" s="134" t="s">
        <v>407</v>
      </c>
      <c r="E54" s="134">
        <v>1</v>
      </c>
      <c r="H54" s="134" t="s">
        <v>636</v>
      </c>
      <c r="I54" s="134">
        <v>1</v>
      </c>
      <c r="J54" s="135">
        <v>90000</v>
      </c>
    </row>
    <row r="55" spans="1:10" x14ac:dyDescent="0.25">
      <c r="A55" s="134" t="s">
        <v>636</v>
      </c>
      <c r="B55" s="134" t="s">
        <v>407</v>
      </c>
      <c r="C55" s="134">
        <v>1</v>
      </c>
      <c r="D55" s="134" t="s">
        <v>444</v>
      </c>
      <c r="E55" s="134">
        <v>1</v>
      </c>
      <c r="H55" s="134" t="s">
        <v>636</v>
      </c>
      <c r="I55" s="134">
        <v>1</v>
      </c>
      <c r="J55" s="135">
        <v>90000</v>
      </c>
    </row>
    <row r="56" spans="1:10" x14ac:dyDescent="0.25">
      <c r="A56" s="134" t="s">
        <v>636</v>
      </c>
      <c r="B56" s="134" t="s">
        <v>444</v>
      </c>
      <c r="C56" s="134">
        <v>1</v>
      </c>
      <c r="D56" s="134" t="s">
        <v>389</v>
      </c>
      <c r="E56" s="134">
        <v>1</v>
      </c>
      <c r="H56" s="134" t="s">
        <v>636</v>
      </c>
      <c r="I56" s="134">
        <v>1</v>
      </c>
      <c r="J56" s="135">
        <v>90000</v>
      </c>
    </row>
    <row r="57" spans="1:10" x14ac:dyDescent="0.25">
      <c r="A57" s="134" t="s">
        <v>636</v>
      </c>
      <c r="B57" s="134" t="s">
        <v>389</v>
      </c>
      <c r="C57" s="134">
        <v>1</v>
      </c>
      <c r="D57" s="134" t="s">
        <v>444</v>
      </c>
      <c r="E57" s="134">
        <v>1</v>
      </c>
      <c r="H57" s="134" t="s">
        <v>636</v>
      </c>
      <c r="I57" s="134">
        <v>1</v>
      </c>
      <c r="J57" s="135">
        <v>90000</v>
      </c>
    </row>
    <row r="58" spans="1:10" x14ac:dyDescent="0.25">
      <c r="A58" s="134" t="s">
        <v>636</v>
      </c>
      <c r="B58" s="134" t="s">
        <v>444</v>
      </c>
      <c r="C58" s="134">
        <v>1</v>
      </c>
      <c r="D58" s="134" t="s">
        <v>390</v>
      </c>
      <c r="E58" s="134">
        <v>1</v>
      </c>
      <c r="H58" s="134" t="s">
        <v>636</v>
      </c>
      <c r="I58" s="134">
        <v>1</v>
      </c>
      <c r="J58" s="135">
        <v>90000</v>
      </c>
    </row>
    <row r="59" spans="1:10" x14ac:dyDescent="0.25">
      <c r="A59" s="134" t="s">
        <v>636</v>
      </c>
      <c r="B59" s="134" t="s">
        <v>390</v>
      </c>
      <c r="C59" s="134">
        <v>1</v>
      </c>
      <c r="D59" s="134" t="s">
        <v>444</v>
      </c>
      <c r="E59" s="134">
        <v>1</v>
      </c>
      <c r="H59" s="134" t="s">
        <v>636</v>
      </c>
      <c r="I59" s="134">
        <v>1</v>
      </c>
      <c r="J59" s="135">
        <v>90000</v>
      </c>
    </row>
    <row r="60" spans="1:10" x14ac:dyDescent="0.25">
      <c r="A60" s="134" t="s">
        <v>636</v>
      </c>
      <c r="B60" s="134" t="s">
        <v>444</v>
      </c>
      <c r="C60" s="134">
        <v>1</v>
      </c>
      <c r="D60" s="134" t="s">
        <v>391</v>
      </c>
      <c r="E60" s="134">
        <v>1</v>
      </c>
      <c r="H60" s="134" t="s">
        <v>636</v>
      </c>
      <c r="I60" s="134">
        <v>1</v>
      </c>
      <c r="J60" s="135">
        <v>90000</v>
      </c>
    </row>
    <row r="61" spans="1:10" x14ac:dyDescent="0.25">
      <c r="A61" s="134" t="s">
        <v>636</v>
      </c>
      <c r="B61" s="134" t="s">
        <v>391</v>
      </c>
      <c r="C61" s="134">
        <v>1</v>
      </c>
      <c r="D61" s="134" t="s">
        <v>444</v>
      </c>
      <c r="E61" s="134">
        <v>1</v>
      </c>
      <c r="H61" s="134" t="s">
        <v>636</v>
      </c>
      <c r="I61" s="134">
        <v>1</v>
      </c>
      <c r="J61" s="135">
        <v>90000</v>
      </c>
    </row>
    <row r="62" spans="1:10" x14ac:dyDescent="0.25">
      <c r="A62" s="134" t="s">
        <v>636</v>
      </c>
      <c r="B62" s="134" t="s">
        <v>444</v>
      </c>
      <c r="C62" s="134">
        <v>1</v>
      </c>
      <c r="D62" s="134" t="s">
        <v>405</v>
      </c>
      <c r="E62" s="134">
        <v>1</v>
      </c>
      <c r="H62" s="134" t="s">
        <v>636</v>
      </c>
      <c r="I62" s="134">
        <v>1</v>
      </c>
      <c r="J62" s="135">
        <v>90000</v>
      </c>
    </row>
    <row r="63" spans="1:10" x14ac:dyDescent="0.25">
      <c r="A63" s="134" t="s">
        <v>636</v>
      </c>
      <c r="B63" s="134" t="s">
        <v>405</v>
      </c>
      <c r="C63" s="134">
        <v>1</v>
      </c>
      <c r="D63" s="134" t="s">
        <v>444</v>
      </c>
      <c r="E63" s="134">
        <v>1</v>
      </c>
      <c r="H63" s="134" t="s">
        <v>636</v>
      </c>
      <c r="I63" s="134">
        <v>1</v>
      </c>
      <c r="J63" s="135">
        <v>90000</v>
      </c>
    </row>
    <row r="64" spans="1:10" x14ac:dyDescent="0.25">
      <c r="A64" s="134" t="s">
        <v>636</v>
      </c>
      <c r="B64" s="134" t="s">
        <v>444</v>
      </c>
      <c r="C64" s="134">
        <v>1</v>
      </c>
      <c r="D64" s="134" t="s">
        <v>392</v>
      </c>
      <c r="E64" s="134">
        <v>1</v>
      </c>
      <c r="H64" s="134" t="s">
        <v>636</v>
      </c>
      <c r="I64" s="134">
        <v>1</v>
      </c>
      <c r="J64" s="135">
        <v>90000</v>
      </c>
    </row>
    <row r="65" spans="1:10" x14ac:dyDescent="0.25">
      <c r="A65" s="134" t="s">
        <v>636</v>
      </c>
      <c r="B65" s="134" t="s">
        <v>392</v>
      </c>
      <c r="C65" s="134">
        <v>1</v>
      </c>
      <c r="D65" s="134" t="s">
        <v>444</v>
      </c>
      <c r="E65" s="134">
        <v>1</v>
      </c>
      <c r="H65" s="134" t="s">
        <v>636</v>
      </c>
      <c r="I65" s="134">
        <v>1</v>
      </c>
      <c r="J65" s="135">
        <v>90000</v>
      </c>
    </row>
    <row r="66" spans="1:10" x14ac:dyDescent="0.25">
      <c r="A66" s="134" t="s">
        <v>636</v>
      </c>
      <c r="B66" s="134" t="s">
        <v>444</v>
      </c>
      <c r="C66" s="134">
        <v>1</v>
      </c>
      <c r="D66" s="134" t="s">
        <v>402</v>
      </c>
      <c r="E66" s="134">
        <v>1</v>
      </c>
      <c r="H66" s="134" t="s">
        <v>636</v>
      </c>
      <c r="I66" s="134">
        <v>1</v>
      </c>
      <c r="J66" s="135">
        <v>90000</v>
      </c>
    </row>
    <row r="67" spans="1:10" x14ac:dyDescent="0.25">
      <c r="A67" s="134" t="s">
        <v>636</v>
      </c>
      <c r="B67" s="134" t="s">
        <v>402</v>
      </c>
      <c r="C67" s="134">
        <v>1</v>
      </c>
      <c r="D67" s="134" t="s">
        <v>444</v>
      </c>
      <c r="E67" s="134">
        <v>1</v>
      </c>
      <c r="H67" s="134" t="s">
        <v>636</v>
      </c>
      <c r="I67" s="134">
        <v>1</v>
      </c>
      <c r="J67" s="135">
        <v>90000</v>
      </c>
    </row>
    <row r="68" spans="1:10" x14ac:dyDescent="0.25">
      <c r="A68" s="134" t="s">
        <v>636</v>
      </c>
      <c r="B68" s="134" t="s">
        <v>444</v>
      </c>
      <c r="C68" s="134">
        <v>1</v>
      </c>
      <c r="D68" s="134" t="s">
        <v>253</v>
      </c>
      <c r="E68" s="134">
        <v>1</v>
      </c>
      <c r="H68" s="134" t="s">
        <v>636</v>
      </c>
      <c r="I68" s="134">
        <v>1</v>
      </c>
      <c r="J68" s="135">
        <v>90000</v>
      </c>
    </row>
    <row r="69" spans="1:10" x14ac:dyDescent="0.25">
      <c r="A69" s="134" t="s">
        <v>636</v>
      </c>
      <c r="B69" s="134" t="s">
        <v>253</v>
      </c>
      <c r="C69" s="134">
        <v>1</v>
      </c>
      <c r="D69" s="134" t="s">
        <v>444</v>
      </c>
      <c r="E69" s="134">
        <v>1</v>
      </c>
      <c r="H69" s="134" t="s">
        <v>636</v>
      </c>
      <c r="I69" s="134">
        <v>1</v>
      </c>
      <c r="J69" s="135">
        <v>90000</v>
      </c>
    </row>
    <row r="70" spans="1:10" x14ac:dyDescent="0.25">
      <c r="A70" s="134" t="s">
        <v>636</v>
      </c>
      <c r="B70" s="134" t="s">
        <v>444</v>
      </c>
      <c r="C70" s="134">
        <v>1</v>
      </c>
      <c r="D70" s="134" t="s">
        <v>379</v>
      </c>
      <c r="E70" s="134">
        <v>1</v>
      </c>
      <c r="H70" s="134" t="s">
        <v>636</v>
      </c>
      <c r="I70" s="134">
        <v>1</v>
      </c>
      <c r="J70" s="135">
        <v>90000</v>
      </c>
    </row>
    <row r="71" spans="1:10" x14ac:dyDescent="0.25">
      <c r="A71" s="134" t="s">
        <v>636</v>
      </c>
      <c r="B71" s="134" t="s">
        <v>379</v>
      </c>
      <c r="C71" s="134">
        <v>1</v>
      </c>
      <c r="D71" s="134" t="s">
        <v>444</v>
      </c>
      <c r="E71" s="134">
        <v>1</v>
      </c>
      <c r="H71" s="134" t="s">
        <v>636</v>
      </c>
      <c r="I71" s="134">
        <v>1</v>
      </c>
      <c r="J71" s="135">
        <v>90000</v>
      </c>
    </row>
    <row r="72" spans="1:10" x14ac:dyDescent="0.25">
      <c r="A72" s="134" t="s">
        <v>636</v>
      </c>
      <c r="B72" s="134" t="s">
        <v>444</v>
      </c>
      <c r="C72" s="134">
        <v>1</v>
      </c>
      <c r="D72" s="134" t="s">
        <v>257</v>
      </c>
      <c r="E72" s="134">
        <v>1</v>
      </c>
      <c r="H72" s="134" t="s">
        <v>636</v>
      </c>
      <c r="I72" s="134">
        <v>1</v>
      </c>
      <c r="J72" s="135">
        <v>90000</v>
      </c>
    </row>
    <row r="73" spans="1:10" x14ac:dyDescent="0.25">
      <c r="A73" s="134" t="s">
        <v>636</v>
      </c>
      <c r="B73" s="134" t="s">
        <v>257</v>
      </c>
      <c r="C73" s="134">
        <v>1</v>
      </c>
      <c r="D73" s="134" t="s">
        <v>444</v>
      </c>
      <c r="E73" s="134">
        <v>1</v>
      </c>
      <c r="H73" s="134" t="s">
        <v>636</v>
      </c>
      <c r="I73" s="134">
        <v>1</v>
      </c>
      <c r="J73" s="135">
        <v>90000</v>
      </c>
    </row>
    <row r="74" spans="1:10" x14ac:dyDescent="0.25">
      <c r="A74" s="134" t="s">
        <v>636</v>
      </c>
      <c r="B74" s="134" t="s">
        <v>444</v>
      </c>
      <c r="C74" s="134">
        <v>1</v>
      </c>
      <c r="D74" s="134" t="s">
        <v>579</v>
      </c>
      <c r="E74" s="134">
        <v>1</v>
      </c>
      <c r="H74" s="134" t="s">
        <v>636</v>
      </c>
      <c r="I74" s="134">
        <v>1</v>
      </c>
      <c r="J74" s="135">
        <v>90000</v>
      </c>
    </row>
    <row r="75" spans="1:10" x14ac:dyDescent="0.25">
      <c r="A75" s="134" t="s">
        <v>636</v>
      </c>
      <c r="B75" s="134" t="s">
        <v>378</v>
      </c>
      <c r="C75" s="134">
        <v>1</v>
      </c>
      <c r="D75" s="134" t="s">
        <v>444</v>
      </c>
      <c r="E75" s="134">
        <v>1</v>
      </c>
      <c r="H75" s="134" t="s">
        <v>636</v>
      </c>
      <c r="I75" s="134">
        <v>1</v>
      </c>
      <c r="J75" s="135">
        <v>90000</v>
      </c>
    </row>
    <row r="76" spans="1:10" x14ac:dyDescent="0.25">
      <c r="A76" s="134" t="s">
        <v>636</v>
      </c>
      <c r="B76" s="134" t="s">
        <v>444</v>
      </c>
      <c r="C76" s="134">
        <v>1</v>
      </c>
      <c r="D76" s="134" t="s">
        <v>383</v>
      </c>
      <c r="E76" s="134">
        <v>1</v>
      </c>
      <c r="H76" s="134" t="s">
        <v>636</v>
      </c>
      <c r="I76" s="134">
        <v>1</v>
      </c>
      <c r="J76" s="135">
        <v>90000</v>
      </c>
    </row>
    <row r="77" spans="1:10" x14ac:dyDescent="0.25">
      <c r="A77" s="134" t="s">
        <v>636</v>
      </c>
      <c r="B77" s="134" t="s">
        <v>383</v>
      </c>
      <c r="C77" s="134">
        <v>1</v>
      </c>
      <c r="D77" s="134" t="s">
        <v>444</v>
      </c>
      <c r="E77" s="134">
        <v>1</v>
      </c>
      <c r="H77" s="134" t="s">
        <v>636</v>
      </c>
      <c r="I77" s="134">
        <v>1</v>
      </c>
      <c r="J77" s="135">
        <v>90000</v>
      </c>
    </row>
    <row r="78" spans="1:10" x14ac:dyDescent="0.25">
      <c r="A78" s="134" t="s">
        <v>636</v>
      </c>
      <c r="B78" s="134" t="s">
        <v>444</v>
      </c>
      <c r="C78" s="134">
        <v>1</v>
      </c>
      <c r="D78" s="134" t="s">
        <v>256</v>
      </c>
      <c r="E78" s="134">
        <v>1</v>
      </c>
      <c r="H78" s="134" t="s">
        <v>636</v>
      </c>
      <c r="I78" s="134">
        <v>1</v>
      </c>
      <c r="J78" s="135">
        <v>90000</v>
      </c>
    </row>
    <row r="79" spans="1:10" x14ac:dyDescent="0.25">
      <c r="A79" s="134" t="s">
        <v>636</v>
      </c>
      <c r="B79" s="134" t="s">
        <v>256</v>
      </c>
      <c r="C79" s="134">
        <v>1</v>
      </c>
      <c r="D79" s="134" t="s">
        <v>444</v>
      </c>
      <c r="E79" s="134">
        <v>1</v>
      </c>
      <c r="H79" s="134" t="s">
        <v>636</v>
      </c>
      <c r="I79" s="134">
        <v>1</v>
      </c>
      <c r="J79" s="135">
        <v>90000</v>
      </c>
    </row>
    <row r="80" spans="1:10" x14ac:dyDescent="0.25">
      <c r="A80" s="134" t="s">
        <v>636</v>
      </c>
      <c r="B80" s="134" t="s">
        <v>444</v>
      </c>
      <c r="C80" s="134">
        <v>1</v>
      </c>
      <c r="D80" s="134" t="s">
        <v>254</v>
      </c>
      <c r="E80" s="134">
        <v>1</v>
      </c>
      <c r="H80" s="134" t="s">
        <v>636</v>
      </c>
      <c r="I80" s="134">
        <v>1</v>
      </c>
      <c r="J80" s="135">
        <v>90000</v>
      </c>
    </row>
    <row r="81" spans="1:11" x14ac:dyDescent="0.25">
      <c r="A81" s="134" t="s">
        <v>636</v>
      </c>
      <c r="B81" s="134" t="s">
        <v>254</v>
      </c>
      <c r="C81" s="134">
        <v>1</v>
      </c>
      <c r="D81" s="134" t="s">
        <v>444</v>
      </c>
      <c r="E81" s="134">
        <v>1</v>
      </c>
      <c r="H81" s="134" t="s">
        <v>636</v>
      </c>
      <c r="I81" s="134">
        <v>1</v>
      </c>
      <c r="J81" s="135">
        <v>90000</v>
      </c>
    </row>
    <row r="82" spans="1:11" x14ac:dyDescent="0.25">
      <c r="A82" s="134" t="s">
        <v>636</v>
      </c>
      <c r="B82" s="134" t="s">
        <v>444</v>
      </c>
      <c r="C82" s="134">
        <v>1</v>
      </c>
      <c r="D82" s="134" t="s">
        <v>444</v>
      </c>
      <c r="E82" s="134">
        <v>1</v>
      </c>
      <c r="H82" s="134" t="s">
        <v>636</v>
      </c>
      <c r="I82" s="134">
        <v>1</v>
      </c>
      <c r="J82" s="135">
        <v>90000</v>
      </c>
    </row>
    <row r="83" spans="1:11" x14ac:dyDescent="0.25">
      <c r="A83" s="134" t="s">
        <v>636</v>
      </c>
      <c r="B83" s="134" t="s">
        <v>444</v>
      </c>
      <c r="C83" s="134">
        <v>1</v>
      </c>
      <c r="D83" s="134" t="s">
        <v>444</v>
      </c>
      <c r="E83" s="134">
        <v>1</v>
      </c>
      <c r="H83" s="134" t="s">
        <v>636</v>
      </c>
      <c r="I83" s="134">
        <v>1</v>
      </c>
      <c r="J83" s="135">
        <v>90000</v>
      </c>
    </row>
    <row r="84" spans="1:11" x14ac:dyDescent="0.25">
      <c r="A84" s="134" t="s">
        <v>650</v>
      </c>
      <c r="B84" s="134" t="s">
        <v>611</v>
      </c>
      <c r="C84" s="134">
        <v>1</v>
      </c>
      <c r="D84" s="134" t="s">
        <v>458</v>
      </c>
      <c r="E84" s="134">
        <v>1</v>
      </c>
      <c r="H84" s="134" t="s">
        <v>650</v>
      </c>
      <c r="I84" s="134">
        <v>1</v>
      </c>
      <c r="J84" s="135">
        <v>31300</v>
      </c>
    </row>
    <row r="85" spans="1:11" x14ac:dyDescent="0.25">
      <c r="A85" s="134" t="s">
        <v>650</v>
      </c>
      <c r="B85" s="134" t="s">
        <v>458</v>
      </c>
      <c r="C85" s="134">
        <v>1</v>
      </c>
      <c r="D85" s="134" t="s">
        <v>611</v>
      </c>
      <c r="E85" s="134">
        <v>1</v>
      </c>
      <c r="H85" s="134" t="s">
        <v>650</v>
      </c>
      <c r="I85" s="134">
        <v>1</v>
      </c>
      <c r="J85" s="135">
        <v>31300</v>
      </c>
    </row>
    <row r="86" spans="1:11" x14ac:dyDescent="0.25">
      <c r="A86" s="134" t="s">
        <v>650</v>
      </c>
      <c r="B86" s="134" t="s">
        <v>611</v>
      </c>
      <c r="C86" s="134">
        <v>1</v>
      </c>
      <c r="D86" s="134" t="s">
        <v>474</v>
      </c>
      <c r="E86" s="134">
        <v>1</v>
      </c>
      <c r="F86" s="134" t="s">
        <v>412</v>
      </c>
      <c r="G86" s="134">
        <v>1</v>
      </c>
      <c r="H86" s="134" t="s">
        <v>650</v>
      </c>
      <c r="I86" s="134">
        <v>1</v>
      </c>
      <c r="J86" s="135">
        <v>31300</v>
      </c>
    </row>
    <row r="87" spans="1:11" x14ac:dyDescent="0.25">
      <c r="A87" s="134" t="s">
        <v>650</v>
      </c>
      <c r="B87" s="134" t="s">
        <v>412</v>
      </c>
      <c r="C87" s="134">
        <v>1</v>
      </c>
      <c r="D87" s="134" t="s">
        <v>611</v>
      </c>
      <c r="E87" s="134">
        <v>1</v>
      </c>
      <c r="F87" s="134" t="s">
        <v>474</v>
      </c>
      <c r="G87" s="134">
        <v>1</v>
      </c>
      <c r="H87" s="134" t="s">
        <v>650</v>
      </c>
      <c r="I87" s="134">
        <v>1</v>
      </c>
      <c r="J87" s="135">
        <v>31300</v>
      </c>
    </row>
    <row r="88" spans="1:11" x14ac:dyDescent="0.25">
      <c r="A88" s="134" t="s">
        <v>650</v>
      </c>
      <c r="B88" s="134" t="s">
        <v>474</v>
      </c>
      <c r="C88" s="134">
        <v>1</v>
      </c>
      <c r="D88" s="134" t="s">
        <v>412</v>
      </c>
      <c r="E88" s="134">
        <v>1</v>
      </c>
      <c r="F88" s="134" t="s">
        <v>611</v>
      </c>
      <c r="G88" s="134">
        <v>1</v>
      </c>
      <c r="H88" s="134" t="s">
        <v>650</v>
      </c>
      <c r="I88" s="134">
        <v>1</v>
      </c>
      <c r="J88" s="135">
        <v>31300</v>
      </c>
    </row>
    <row r="89" spans="1:11" x14ac:dyDescent="0.25">
      <c r="A89" s="134" t="s">
        <v>595</v>
      </c>
      <c r="B89" s="134" t="s">
        <v>594</v>
      </c>
      <c r="C89" s="134">
        <v>1</v>
      </c>
      <c r="D89" s="134" t="s">
        <v>461</v>
      </c>
      <c r="E89" s="134">
        <v>1</v>
      </c>
      <c r="H89" s="134" t="s">
        <v>595</v>
      </c>
      <c r="I89" s="134">
        <v>1</v>
      </c>
      <c r="J89" s="135">
        <v>70000</v>
      </c>
    </row>
    <row r="90" spans="1:11" x14ac:dyDescent="0.25">
      <c r="A90" s="134" t="s">
        <v>595</v>
      </c>
      <c r="B90" s="134" t="s">
        <v>461</v>
      </c>
      <c r="C90" s="134">
        <v>1</v>
      </c>
      <c r="D90" s="134" t="s">
        <v>594</v>
      </c>
      <c r="E90" s="134">
        <v>1</v>
      </c>
      <c r="H90" s="134" t="s">
        <v>595</v>
      </c>
      <c r="I90" s="134">
        <v>1</v>
      </c>
      <c r="J90" s="135">
        <v>70000</v>
      </c>
    </row>
    <row r="91" spans="1:11" x14ac:dyDescent="0.25">
      <c r="A91" s="134" t="s">
        <v>461</v>
      </c>
      <c r="B91" s="134" t="s">
        <v>258</v>
      </c>
      <c r="C91" s="134">
        <v>1</v>
      </c>
      <c r="D91" s="134" t="s">
        <v>409</v>
      </c>
      <c r="E91" s="134">
        <v>1</v>
      </c>
      <c r="H91" s="134" t="s">
        <v>461</v>
      </c>
      <c r="I91" s="134">
        <v>1</v>
      </c>
      <c r="J91" s="135">
        <v>5400</v>
      </c>
      <c r="K91" s="134" t="s">
        <v>473</v>
      </c>
    </row>
    <row r="92" spans="1:11" x14ac:dyDescent="0.25">
      <c r="A92" s="134" t="s">
        <v>461</v>
      </c>
      <c r="B92" s="134" t="s">
        <v>409</v>
      </c>
      <c r="C92" s="134">
        <v>1</v>
      </c>
      <c r="D92" s="134" t="s">
        <v>258</v>
      </c>
      <c r="E92" s="134">
        <v>1</v>
      </c>
      <c r="H92" s="134" t="s">
        <v>461</v>
      </c>
      <c r="I92" s="134">
        <v>1</v>
      </c>
      <c r="J92" s="135">
        <v>5400</v>
      </c>
      <c r="K92" s="134" t="s">
        <v>473</v>
      </c>
    </row>
    <row r="93" spans="1:11" x14ac:dyDescent="0.25">
      <c r="A93" s="134" t="s">
        <v>615</v>
      </c>
      <c r="B93" s="134" t="s">
        <v>613</v>
      </c>
      <c r="C93" s="134">
        <v>1</v>
      </c>
      <c r="D93" s="134" t="s">
        <v>461</v>
      </c>
      <c r="E93" s="134">
        <v>1</v>
      </c>
      <c r="H93" s="134" t="s">
        <v>615</v>
      </c>
      <c r="I93" s="134">
        <v>1</v>
      </c>
      <c r="J93" s="135">
        <v>44000</v>
      </c>
    </row>
    <row r="94" spans="1:11" x14ac:dyDescent="0.25">
      <c r="A94" s="134" t="s">
        <v>615</v>
      </c>
      <c r="B94" s="134" t="s">
        <v>461</v>
      </c>
      <c r="C94" s="134">
        <v>1</v>
      </c>
      <c r="D94" s="134" t="s">
        <v>613</v>
      </c>
      <c r="E94" s="134">
        <v>1</v>
      </c>
      <c r="H94" s="134" t="s">
        <v>615</v>
      </c>
      <c r="I94" s="134">
        <v>1</v>
      </c>
      <c r="J94" s="135">
        <v>44000</v>
      </c>
    </row>
    <row r="95" spans="1:11" x14ac:dyDescent="0.25">
      <c r="A95" s="134" t="s">
        <v>615</v>
      </c>
      <c r="B95" s="134" t="s">
        <v>613</v>
      </c>
      <c r="C95" s="134">
        <v>1</v>
      </c>
      <c r="D95" s="134" t="s">
        <v>258</v>
      </c>
      <c r="E95" s="134">
        <v>1</v>
      </c>
      <c r="H95" s="134" t="s">
        <v>615</v>
      </c>
      <c r="I95" s="134">
        <v>1</v>
      </c>
      <c r="J95" s="135">
        <v>44000</v>
      </c>
    </row>
    <row r="96" spans="1:11" x14ac:dyDescent="0.25">
      <c r="A96" s="134" t="s">
        <v>615</v>
      </c>
      <c r="B96" s="134" t="s">
        <v>258</v>
      </c>
      <c r="C96" s="134">
        <v>1</v>
      </c>
      <c r="D96" s="134" t="s">
        <v>613</v>
      </c>
      <c r="E96" s="134">
        <v>1</v>
      </c>
      <c r="H96" s="134" t="s">
        <v>615</v>
      </c>
      <c r="I96" s="134">
        <v>1</v>
      </c>
      <c r="J96" s="135">
        <v>44000</v>
      </c>
    </row>
    <row r="97" spans="1:10" x14ac:dyDescent="0.25">
      <c r="A97" s="134" t="s">
        <v>651</v>
      </c>
      <c r="B97" s="134" t="s">
        <v>592</v>
      </c>
      <c r="C97" s="134">
        <v>1</v>
      </c>
      <c r="D97" s="134" t="s">
        <v>463</v>
      </c>
      <c r="E97" s="134">
        <v>1</v>
      </c>
      <c r="F97" s="134" t="s">
        <v>412</v>
      </c>
      <c r="G97" s="134">
        <v>1</v>
      </c>
      <c r="H97" s="134" t="s">
        <v>651</v>
      </c>
      <c r="I97" s="134">
        <v>1</v>
      </c>
      <c r="J97" s="135">
        <v>180700</v>
      </c>
    </row>
    <row r="98" spans="1:10" x14ac:dyDescent="0.25">
      <c r="A98" s="134" t="s">
        <v>651</v>
      </c>
      <c r="B98" s="134" t="s">
        <v>412</v>
      </c>
      <c r="C98" s="134">
        <v>1</v>
      </c>
      <c r="D98" s="134" t="s">
        <v>592</v>
      </c>
      <c r="E98" s="134">
        <v>1</v>
      </c>
      <c r="F98" s="134" t="s">
        <v>463</v>
      </c>
      <c r="G98" s="134">
        <v>1</v>
      </c>
      <c r="H98" s="134" t="s">
        <v>651</v>
      </c>
      <c r="I98" s="134">
        <v>1</v>
      </c>
      <c r="J98" s="135">
        <v>180700</v>
      </c>
    </row>
    <row r="99" spans="1:10" x14ac:dyDescent="0.25">
      <c r="A99" s="134" t="s">
        <v>651</v>
      </c>
      <c r="B99" s="134" t="s">
        <v>463</v>
      </c>
      <c r="C99" s="134">
        <v>1</v>
      </c>
      <c r="D99" s="134" t="s">
        <v>412</v>
      </c>
      <c r="E99" s="134">
        <v>1</v>
      </c>
      <c r="F99" s="134" t="s">
        <v>592</v>
      </c>
      <c r="G99" s="134">
        <v>1</v>
      </c>
      <c r="H99" s="134" t="s">
        <v>651</v>
      </c>
      <c r="I99" s="134">
        <v>1</v>
      </c>
      <c r="J99" s="135">
        <v>180700</v>
      </c>
    </row>
    <row r="100" spans="1:10" x14ac:dyDescent="0.25">
      <c r="A100" s="134" t="s">
        <v>651</v>
      </c>
      <c r="B100" s="134" t="s">
        <v>592</v>
      </c>
      <c r="C100" s="134">
        <v>1</v>
      </c>
      <c r="D100" s="134" t="s">
        <v>455</v>
      </c>
      <c r="E100" s="134">
        <v>1</v>
      </c>
      <c r="F100" s="134" t="s">
        <v>412</v>
      </c>
      <c r="G100" s="134">
        <v>1</v>
      </c>
      <c r="H100" s="134" t="s">
        <v>651</v>
      </c>
      <c r="I100" s="134">
        <v>1</v>
      </c>
      <c r="J100" s="135">
        <v>180700</v>
      </c>
    </row>
    <row r="101" spans="1:10" x14ac:dyDescent="0.25">
      <c r="A101" s="134" t="s">
        <v>651</v>
      </c>
      <c r="B101" s="134" t="s">
        <v>412</v>
      </c>
      <c r="C101" s="134">
        <v>1</v>
      </c>
      <c r="D101" s="134" t="s">
        <v>592</v>
      </c>
      <c r="E101" s="134">
        <v>1</v>
      </c>
      <c r="F101" s="134" t="s">
        <v>455</v>
      </c>
      <c r="G101" s="134">
        <v>1</v>
      </c>
      <c r="H101" s="134" t="s">
        <v>651</v>
      </c>
      <c r="I101" s="134">
        <v>1</v>
      </c>
      <c r="J101" s="135">
        <v>180700</v>
      </c>
    </row>
    <row r="102" spans="1:10" x14ac:dyDescent="0.25">
      <c r="A102" s="134" t="s">
        <v>651</v>
      </c>
      <c r="B102" s="134" t="s">
        <v>455</v>
      </c>
      <c r="C102" s="134">
        <v>1</v>
      </c>
      <c r="D102" s="134" t="s">
        <v>412</v>
      </c>
      <c r="E102" s="134">
        <v>1</v>
      </c>
      <c r="F102" s="134" t="s">
        <v>592</v>
      </c>
      <c r="G102" s="134">
        <v>1</v>
      </c>
      <c r="H102" s="134" t="s">
        <v>651</v>
      </c>
      <c r="I102" s="134">
        <v>1</v>
      </c>
      <c r="J102" s="135">
        <v>180700</v>
      </c>
    </row>
    <row r="103" spans="1:10" x14ac:dyDescent="0.25">
      <c r="A103" s="136" t="s">
        <v>646</v>
      </c>
      <c r="B103" s="134" t="s">
        <v>592</v>
      </c>
      <c r="C103" s="134">
        <v>1</v>
      </c>
      <c r="D103" s="134" t="s">
        <v>649</v>
      </c>
      <c r="E103" s="134">
        <v>1</v>
      </c>
      <c r="H103" s="136" t="s">
        <v>646</v>
      </c>
      <c r="I103" s="134">
        <v>1</v>
      </c>
      <c r="J103" s="135">
        <v>176900</v>
      </c>
    </row>
    <row r="104" spans="1:10" x14ac:dyDescent="0.25">
      <c r="A104" s="136" t="s">
        <v>646</v>
      </c>
      <c r="B104" s="134" t="s">
        <v>458</v>
      </c>
      <c r="C104" s="134">
        <v>1</v>
      </c>
      <c r="D104" s="134" t="s">
        <v>592</v>
      </c>
      <c r="E104" s="134">
        <v>1</v>
      </c>
      <c r="H104" s="136" t="s">
        <v>646</v>
      </c>
      <c r="I104" s="134">
        <v>1</v>
      </c>
      <c r="J104" s="135">
        <v>176900</v>
      </c>
    </row>
    <row r="105" spans="1:10" x14ac:dyDescent="0.25">
      <c r="A105" s="136" t="s">
        <v>646</v>
      </c>
      <c r="B105" s="134" t="s">
        <v>592</v>
      </c>
      <c r="C105" s="134">
        <v>1</v>
      </c>
      <c r="D105" s="134" t="s">
        <v>474</v>
      </c>
      <c r="E105" s="134">
        <v>1</v>
      </c>
      <c r="H105" s="136" t="s">
        <v>646</v>
      </c>
      <c r="I105" s="134">
        <v>1</v>
      </c>
      <c r="J105" s="135">
        <v>176900</v>
      </c>
    </row>
    <row r="106" spans="1:10" x14ac:dyDescent="0.25">
      <c r="A106" s="136" t="s">
        <v>646</v>
      </c>
      <c r="B106" s="134" t="s">
        <v>474</v>
      </c>
      <c r="C106" s="134">
        <v>1</v>
      </c>
      <c r="D106" s="134" t="s">
        <v>592</v>
      </c>
      <c r="E106" s="134">
        <v>1</v>
      </c>
      <c r="H106" s="136" t="s">
        <v>646</v>
      </c>
      <c r="I106" s="134">
        <v>1</v>
      </c>
      <c r="J106" s="135">
        <v>176900</v>
      </c>
    </row>
    <row r="107" spans="1:10" x14ac:dyDescent="0.25">
      <c r="A107" s="136" t="s">
        <v>647</v>
      </c>
      <c r="B107" s="134" t="s">
        <v>593</v>
      </c>
      <c r="C107" s="134">
        <v>1</v>
      </c>
      <c r="D107" s="134" t="s">
        <v>458</v>
      </c>
      <c r="E107" s="134">
        <v>1</v>
      </c>
      <c r="H107" s="136" t="s">
        <v>647</v>
      </c>
      <c r="I107" s="134">
        <v>1</v>
      </c>
      <c r="J107" s="135">
        <v>78000</v>
      </c>
    </row>
    <row r="108" spans="1:10" x14ac:dyDescent="0.25">
      <c r="A108" s="136" t="s">
        <v>647</v>
      </c>
      <c r="B108" s="134" t="s">
        <v>458</v>
      </c>
      <c r="C108" s="134">
        <v>1</v>
      </c>
      <c r="D108" s="134" t="s">
        <v>593</v>
      </c>
      <c r="E108" s="134">
        <v>1</v>
      </c>
      <c r="H108" s="136" t="s">
        <v>647</v>
      </c>
      <c r="I108" s="134">
        <v>1</v>
      </c>
      <c r="J108" s="135">
        <v>78000</v>
      </c>
    </row>
    <row r="109" spans="1:10" x14ac:dyDescent="0.25">
      <c r="A109" s="136" t="s">
        <v>647</v>
      </c>
      <c r="B109" s="134" t="s">
        <v>593</v>
      </c>
      <c r="C109" s="134">
        <v>1</v>
      </c>
      <c r="D109" s="134" t="s">
        <v>474</v>
      </c>
      <c r="E109" s="134">
        <v>1</v>
      </c>
      <c r="F109" s="134" t="s">
        <v>412</v>
      </c>
      <c r="G109" s="134">
        <v>1</v>
      </c>
      <c r="H109" s="136" t="s">
        <v>647</v>
      </c>
      <c r="I109" s="134">
        <v>1</v>
      </c>
      <c r="J109" s="135">
        <v>78000</v>
      </c>
    </row>
    <row r="110" spans="1:10" x14ac:dyDescent="0.25">
      <c r="A110" s="136" t="s">
        <v>647</v>
      </c>
      <c r="B110" s="134" t="s">
        <v>412</v>
      </c>
      <c r="C110" s="134">
        <v>1</v>
      </c>
      <c r="D110" s="134" t="s">
        <v>593</v>
      </c>
      <c r="E110" s="134">
        <v>1</v>
      </c>
      <c r="F110" s="134" t="s">
        <v>474</v>
      </c>
      <c r="G110" s="134">
        <v>1</v>
      </c>
      <c r="H110" s="136" t="s">
        <v>647</v>
      </c>
      <c r="I110" s="134">
        <v>1</v>
      </c>
      <c r="J110" s="135">
        <v>78000</v>
      </c>
    </row>
    <row r="111" spans="1:10" x14ac:dyDescent="0.25">
      <c r="A111" s="136" t="s">
        <v>647</v>
      </c>
      <c r="B111" s="134" t="s">
        <v>474</v>
      </c>
      <c r="C111" s="134">
        <v>1</v>
      </c>
      <c r="D111" s="134" t="s">
        <v>412</v>
      </c>
      <c r="E111" s="134">
        <v>1</v>
      </c>
      <c r="F111" s="134" t="s">
        <v>593</v>
      </c>
      <c r="G111" s="134">
        <v>1</v>
      </c>
      <c r="H111" s="136" t="s">
        <v>647</v>
      </c>
      <c r="I111" s="134">
        <v>1</v>
      </c>
      <c r="J111" s="135">
        <v>78000</v>
      </c>
    </row>
    <row r="112" spans="1:10" x14ac:dyDescent="0.25">
      <c r="A112" s="136" t="s">
        <v>648</v>
      </c>
      <c r="B112" s="134" t="s">
        <v>422</v>
      </c>
      <c r="C112" s="134">
        <v>1</v>
      </c>
      <c r="D112" s="134" t="s">
        <v>55</v>
      </c>
      <c r="E112" s="134">
        <v>1</v>
      </c>
      <c r="F112" s="134" t="s">
        <v>458</v>
      </c>
      <c r="G112" s="134">
        <v>1</v>
      </c>
      <c r="H112" s="136" t="s">
        <v>457</v>
      </c>
      <c r="I112" s="134">
        <v>1</v>
      </c>
      <c r="J112" s="135">
        <v>56000</v>
      </c>
    </row>
    <row r="113" spans="1:10" x14ac:dyDescent="0.25">
      <c r="A113" s="136" t="s">
        <v>648</v>
      </c>
      <c r="B113" s="134" t="s">
        <v>458</v>
      </c>
      <c r="C113" s="134">
        <v>1</v>
      </c>
      <c r="D113" s="134" t="s">
        <v>422</v>
      </c>
      <c r="E113" s="134">
        <v>1</v>
      </c>
      <c r="F113" s="134" t="s">
        <v>55</v>
      </c>
      <c r="G113" s="134">
        <v>1</v>
      </c>
      <c r="H113" s="136" t="s">
        <v>457</v>
      </c>
      <c r="I113" s="134">
        <v>1</v>
      </c>
      <c r="J113" s="135">
        <v>56000</v>
      </c>
    </row>
    <row r="114" spans="1:10" x14ac:dyDescent="0.25">
      <c r="A114" s="136" t="s">
        <v>648</v>
      </c>
      <c r="B114" s="134" t="s">
        <v>55</v>
      </c>
      <c r="C114" s="134">
        <v>1</v>
      </c>
      <c r="D114" s="134" t="s">
        <v>458</v>
      </c>
      <c r="E114" s="134">
        <v>1</v>
      </c>
      <c r="F114" s="134" t="s">
        <v>422</v>
      </c>
      <c r="G114" s="134">
        <v>1</v>
      </c>
      <c r="H114" s="136" t="s">
        <v>457</v>
      </c>
      <c r="I114" s="134">
        <v>1</v>
      </c>
      <c r="J114" s="135">
        <v>56000</v>
      </c>
    </row>
    <row r="115" spans="1:10" x14ac:dyDescent="0.25">
      <c r="A115" s="136" t="s">
        <v>648</v>
      </c>
      <c r="B115" s="134" t="s">
        <v>422</v>
      </c>
      <c r="C115" s="134">
        <v>1</v>
      </c>
      <c r="D115" s="134" t="s">
        <v>259</v>
      </c>
      <c r="E115" s="134">
        <v>1</v>
      </c>
      <c r="F115" s="134" t="s">
        <v>458</v>
      </c>
      <c r="G115" s="134">
        <v>1</v>
      </c>
      <c r="H115" s="136" t="s">
        <v>457</v>
      </c>
      <c r="I115" s="134">
        <v>1</v>
      </c>
      <c r="J115" s="135">
        <v>56000</v>
      </c>
    </row>
    <row r="116" spans="1:10" x14ac:dyDescent="0.25">
      <c r="A116" s="136" t="s">
        <v>648</v>
      </c>
      <c r="B116" s="134" t="s">
        <v>458</v>
      </c>
      <c r="C116" s="134">
        <v>1</v>
      </c>
      <c r="D116" s="134" t="s">
        <v>422</v>
      </c>
      <c r="E116" s="134">
        <v>1</v>
      </c>
      <c r="F116" s="134" t="s">
        <v>259</v>
      </c>
      <c r="G116" s="134">
        <v>1</v>
      </c>
      <c r="H116" s="136" t="s">
        <v>457</v>
      </c>
      <c r="I116" s="134">
        <v>1</v>
      </c>
      <c r="J116" s="135">
        <v>56000</v>
      </c>
    </row>
    <row r="117" spans="1:10" x14ac:dyDescent="0.25">
      <c r="A117" s="136" t="s">
        <v>648</v>
      </c>
      <c r="B117" s="134" t="s">
        <v>259</v>
      </c>
      <c r="C117" s="134">
        <v>1</v>
      </c>
      <c r="D117" s="134" t="s">
        <v>458</v>
      </c>
      <c r="E117" s="134">
        <v>1</v>
      </c>
      <c r="F117" s="134" t="s">
        <v>422</v>
      </c>
      <c r="G117" s="134">
        <v>1</v>
      </c>
      <c r="H117" s="136" t="s">
        <v>457</v>
      </c>
      <c r="I117" s="134">
        <v>1</v>
      </c>
      <c r="J117" s="135">
        <v>56000</v>
      </c>
    </row>
    <row r="118" spans="1:10" x14ac:dyDescent="0.25">
      <c r="A118" s="136" t="s">
        <v>648</v>
      </c>
      <c r="B118" s="134" t="s">
        <v>422</v>
      </c>
      <c r="C118" s="134">
        <v>1</v>
      </c>
      <c r="D118" s="134" t="s">
        <v>55</v>
      </c>
      <c r="E118" s="134">
        <v>1</v>
      </c>
      <c r="F118" s="134" t="s">
        <v>474</v>
      </c>
      <c r="G118" s="134">
        <v>1</v>
      </c>
      <c r="H118" s="136" t="s">
        <v>457</v>
      </c>
      <c r="I118" s="134">
        <v>1</v>
      </c>
      <c r="J118" s="135">
        <v>56000</v>
      </c>
    </row>
    <row r="119" spans="1:10" x14ac:dyDescent="0.25">
      <c r="A119" s="136" t="s">
        <v>648</v>
      </c>
      <c r="B119" s="134" t="s">
        <v>474</v>
      </c>
      <c r="C119" s="134">
        <v>1</v>
      </c>
      <c r="D119" s="134" t="s">
        <v>422</v>
      </c>
      <c r="E119" s="134">
        <v>1</v>
      </c>
      <c r="F119" s="134" t="s">
        <v>55</v>
      </c>
      <c r="G119" s="134">
        <v>1</v>
      </c>
      <c r="H119" s="136" t="s">
        <v>457</v>
      </c>
      <c r="I119" s="134">
        <v>1</v>
      </c>
      <c r="J119" s="135">
        <v>56000</v>
      </c>
    </row>
    <row r="120" spans="1:10" x14ac:dyDescent="0.25">
      <c r="A120" s="136" t="s">
        <v>648</v>
      </c>
      <c r="B120" s="134" t="s">
        <v>55</v>
      </c>
      <c r="C120" s="134">
        <v>1</v>
      </c>
      <c r="D120" s="134" t="s">
        <v>474</v>
      </c>
      <c r="E120" s="134">
        <v>1</v>
      </c>
      <c r="F120" s="134" t="s">
        <v>422</v>
      </c>
      <c r="G120" s="134">
        <v>1</v>
      </c>
      <c r="H120" s="136" t="s">
        <v>457</v>
      </c>
      <c r="I120" s="134">
        <v>1</v>
      </c>
      <c r="J120" s="135">
        <v>56000</v>
      </c>
    </row>
    <row r="121" spans="1:10" x14ac:dyDescent="0.25">
      <c r="A121" s="136" t="s">
        <v>648</v>
      </c>
      <c r="B121" s="134" t="s">
        <v>422</v>
      </c>
      <c r="C121" s="134">
        <v>1</v>
      </c>
      <c r="D121" s="134" t="s">
        <v>259</v>
      </c>
      <c r="E121" s="134">
        <v>1</v>
      </c>
      <c r="F121" s="134" t="s">
        <v>474</v>
      </c>
      <c r="G121" s="134">
        <v>1</v>
      </c>
      <c r="H121" s="136" t="s">
        <v>457</v>
      </c>
      <c r="I121" s="134">
        <v>1</v>
      </c>
      <c r="J121" s="135">
        <v>56000</v>
      </c>
    </row>
    <row r="122" spans="1:10" x14ac:dyDescent="0.25">
      <c r="A122" s="136" t="s">
        <v>648</v>
      </c>
      <c r="B122" s="134" t="s">
        <v>474</v>
      </c>
      <c r="C122" s="134">
        <v>1</v>
      </c>
      <c r="D122" s="134" t="s">
        <v>422</v>
      </c>
      <c r="E122" s="134">
        <v>1</v>
      </c>
      <c r="F122" s="134" t="s">
        <v>259</v>
      </c>
      <c r="G122" s="134">
        <v>1</v>
      </c>
      <c r="H122" s="136" t="s">
        <v>457</v>
      </c>
      <c r="I122" s="134">
        <v>1</v>
      </c>
      <c r="J122" s="135">
        <v>56000</v>
      </c>
    </row>
    <row r="123" spans="1:10" x14ac:dyDescent="0.25">
      <c r="A123" s="136" t="s">
        <v>648</v>
      </c>
      <c r="B123" s="134" t="s">
        <v>259</v>
      </c>
      <c r="C123" s="134">
        <v>1</v>
      </c>
      <c r="D123" s="134" t="s">
        <v>474</v>
      </c>
      <c r="E123" s="134">
        <v>1</v>
      </c>
      <c r="F123" s="134" t="s">
        <v>422</v>
      </c>
      <c r="G123" s="134">
        <v>1</v>
      </c>
      <c r="H123" s="136" t="s">
        <v>457</v>
      </c>
      <c r="I123" s="134">
        <v>1</v>
      </c>
      <c r="J123" s="135">
        <v>56000</v>
      </c>
    </row>
    <row r="124" spans="1:10" x14ac:dyDescent="0.25">
      <c r="A124" s="136" t="s">
        <v>617</v>
      </c>
      <c r="B124" s="134" t="s">
        <v>613</v>
      </c>
      <c r="C124" s="134">
        <v>1</v>
      </c>
      <c r="D124" s="134" t="s">
        <v>437</v>
      </c>
      <c r="E124" s="134">
        <v>1</v>
      </c>
      <c r="H124" s="136" t="s">
        <v>617</v>
      </c>
      <c r="I124" s="134">
        <v>1</v>
      </c>
      <c r="J124" s="135">
        <v>62000</v>
      </c>
    </row>
    <row r="125" spans="1:10" x14ac:dyDescent="0.25">
      <c r="A125" s="136" t="s">
        <v>617</v>
      </c>
      <c r="B125" s="134" t="s">
        <v>437</v>
      </c>
      <c r="C125" s="134">
        <v>1</v>
      </c>
      <c r="D125" s="134" t="s">
        <v>613</v>
      </c>
      <c r="E125" s="134">
        <v>1</v>
      </c>
      <c r="H125" s="136" t="s">
        <v>617</v>
      </c>
      <c r="I125" s="134">
        <v>1</v>
      </c>
      <c r="J125" s="135">
        <v>62000</v>
      </c>
    </row>
    <row r="126" spans="1:10" x14ac:dyDescent="0.25">
      <c r="A126" s="136" t="s">
        <v>617</v>
      </c>
      <c r="B126" s="134" t="s">
        <v>613</v>
      </c>
      <c r="C126" s="134">
        <v>1</v>
      </c>
      <c r="D126" s="134" t="s">
        <v>436</v>
      </c>
      <c r="E126" s="134">
        <v>1</v>
      </c>
      <c r="H126" s="136" t="s">
        <v>617</v>
      </c>
      <c r="I126" s="134">
        <v>1</v>
      </c>
      <c r="J126" s="135">
        <v>62000</v>
      </c>
    </row>
    <row r="127" spans="1:10" x14ac:dyDescent="0.25">
      <c r="A127" s="136" t="s">
        <v>617</v>
      </c>
      <c r="B127" s="134" t="s">
        <v>436</v>
      </c>
      <c r="C127" s="134">
        <v>1</v>
      </c>
      <c r="D127" s="134" t="s">
        <v>613</v>
      </c>
      <c r="E127" s="134">
        <v>1</v>
      </c>
      <c r="H127" s="136" t="s">
        <v>617</v>
      </c>
      <c r="I127" s="134">
        <v>1</v>
      </c>
      <c r="J127" s="135">
        <v>62000</v>
      </c>
    </row>
    <row r="128" spans="1:10" x14ac:dyDescent="0.25">
      <c r="A128" s="134" t="s">
        <v>622</v>
      </c>
      <c r="B128" s="134" t="s">
        <v>423</v>
      </c>
      <c r="C128" s="134">
        <v>1</v>
      </c>
      <c r="H128" s="134" t="s">
        <v>622</v>
      </c>
      <c r="I128" s="134">
        <v>1</v>
      </c>
      <c r="J128" s="135">
        <v>2200</v>
      </c>
    </row>
    <row r="129" spans="1:11" x14ac:dyDescent="0.25">
      <c r="A129" s="134" t="s">
        <v>622</v>
      </c>
      <c r="B129" s="134" t="s">
        <v>374</v>
      </c>
      <c r="C129" s="134">
        <v>1</v>
      </c>
      <c r="H129" s="134" t="s">
        <v>622</v>
      </c>
      <c r="I129" s="134">
        <v>1</v>
      </c>
      <c r="J129" s="135">
        <v>2200</v>
      </c>
    </row>
    <row r="130" spans="1:11" x14ac:dyDescent="0.25">
      <c r="A130" s="134" t="s">
        <v>622</v>
      </c>
      <c r="B130" s="134" t="s">
        <v>424</v>
      </c>
      <c r="C130" s="134">
        <v>1</v>
      </c>
      <c r="H130" s="134" t="s">
        <v>622</v>
      </c>
      <c r="I130" s="134">
        <v>1</v>
      </c>
      <c r="J130" s="135">
        <v>2200</v>
      </c>
    </row>
    <row r="131" spans="1:11" x14ac:dyDescent="0.25">
      <c r="A131" s="134" t="s">
        <v>622</v>
      </c>
      <c r="B131" s="134" t="s">
        <v>427</v>
      </c>
      <c r="C131" s="134">
        <v>1</v>
      </c>
      <c r="H131" s="134" t="s">
        <v>622</v>
      </c>
      <c r="I131" s="134">
        <v>1</v>
      </c>
      <c r="J131" s="135">
        <v>2200</v>
      </c>
    </row>
    <row r="132" spans="1:11" x14ac:dyDescent="0.25">
      <c r="A132" s="134" t="s">
        <v>451</v>
      </c>
      <c r="B132" s="134" t="s">
        <v>253</v>
      </c>
      <c r="C132" s="134">
        <v>1</v>
      </c>
      <c r="H132" s="134" t="s">
        <v>451</v>
      </c>
      <c r="I132" s="134">
        <v>1</v>
      </c>
      <c r="J132" s="135">
        <v>1800</v>
      </c>
    </row>
    <row r="133" spans="1:11" x14ac:dyDescent="0.25">
      <c r="A133" s="134" t="s">
        <v>372</v>
      </c>
      <c r="B133" s="134" t="s">
        <v>49</v>
      </c>
      <c r="C133" s="134">
        <v>1</v>
      </c>
      <c r="D133" s="134" t="s">
        <v>394</v>
      </c>
      <c r="E133" s="134">
        <v>1</v>
      </c>
      <c r="H133" s="134" t="s">
        <v>372</v>
      </c>
      <c r="I133" s="134">
        <v>1</v>
      </c>
    </row>
    <row r="134" spans="1:11" x14ac:dyDescent="0.25">
      <c r="A134" s="134" t="s">
        <v>372</v>
      </c>
      <c r="B134" s="134" t="s">
        <v>49</v>
      </c>
      <c r="C134" s="134">
        <v>1</v>
      </c>
      <c r="D134" s="134" t="s">
        <v>395</v>
      </c>
      <c r="E134" s="134">
        <v>1</v>
      </c>
      <c r="H134" s="134" t="s">
        <v>372</v>
      </c>
      <c r="I134" s="134">
        <v>1</v>
      </c>
    </row>
    <row r="135" spans="1:11" x14ac:dyDescent="0.25">
      <c r="A135" s="134" t="s">
        <v>372</v>
      </c>
      <c r="B135" s="134" t="s">
        <v>394</v>
      </c>
      <c r="C135" s="134">
        <v>1</v>
      </c>
      <c r="D135" s="134" t="s">
        <v>49</v>
      </c>
      <c r="E135" s="134">
        <v>1</v>
      </c>
      <c r="H135" s="134" t="s">
        <v>372</v>
      </c>
      <c r="I135" s="134">
        <v>1</v>
      </c>
    </row>
    <row r="136" spans="1:11" x14ac:dyDescent="0.25">
      <c r="A136" s="134" t="s">
        <v>372</v>
      </c>
      <c r="B136" s="134" t="s">
        <v>395</v>
      </c>
      <c r="C136" s="134">
        <v>1</v>
      </c>
      <c r="D136" s="134" t="s">
        <v>49</v>
      </c>
      <c r="E136" s="134">
        <v>1</v>
      </c>
      <c r="H136" s="134" t="s">
        <v>372</v>
      </c>
      <c r="I136" s="134">
        <v>1</v>
      </c>
    </row>
    <row r="137" spans="1:11" x14ac:dyDescent="0.25">
      <c r="A137" s="134" t="s">
        <v>418</v>
      </c>
      <c r="B137" s="134" t="s">
        <v>421</v>
      </c>
      <c r="C137" s="134">
        <v>1</v>
      </c>
      <c r="H137" s="134" t="s">
        <v>418</v>
      </c>
      <c r="I137" s="134">
        <v>1</v>
      </c>
      <c r="J137" s="135">
        <v>32000</v>
      </c>
    </row>
    <row r="138" spans="1:11" x14ac:dyDescent="0.25">
      <c r="A138" s="134" t="s">
        <v>421</v>
      </c>
      <c r="B138" s="134" t="s">
        <v>419</v>
      </c>
      <c r="C138" s="134">
        <v>1</v>
      </c>
      <c r="H138" s="134" t="s">
        <v>421</v>
      </c>
      <c r="I138" s="134">
        <v>1</v>
      </c>
      <c r="J138" s="135">
        <v>32000</v>
      </c>
    </row>
    <row r="139" spans="1:11" x14ac:dyDescent="0.25">
      <c r="A139" s="134" t="s">
        <v>419</v>
      </c>
      <c r="B139" s="134" t="s">
        <v>420</v>
      </c>
      <c r="C139" s="134">
        <v>1</v>
      </c>
      <c r="H139" s="134" t="s">
        <v>419</v>
      </c>
      <c r="I139" s="134">
        <v>1</v>
      </c>
      <c r="J139" s="135">
        <v>32000</v>
      </c>
    </row>
    <row r="140" spans="1:11" x14ac:dyDescent="0.25">
      <c r="A140" s="134" t="s">
        <v>475</v>
      </c>
      <c r="B140" s="134" t="s">
        <v>438</v>
      </c>
      <c r="C140" s="134">
        <v>1</v>
      </c>
      <c r="H140" s="134" t="s">
        <v>475</v>
      </c>
      <c r="I140" s="134">
        <v>1</v>
      </c>
      <c r="J140" s="135">
        <v>5200</v>
      </c>
      <c r="K140" s="134" t="s">
        <v>476</v>
      </c>
    </row>
    <row r="141" spans="1:11" x14ac:dyDescent="0.25">
      <c r="A141" s="134" t="s">
        <v>483</v>
      </c>
      <c r="B141" s="134" t="s">
        <v>477</v>
      </c>
      <c r="C141" s="134">
        <v>1</v>
      </c>
      <c r="D141" s="134" t="s">
        <v>425</v>
      </c>
      <c r="E141" s="134">
        <v>1</v>
      </c>
      <c r="H141" s="134" t="s">
        <v>483</v>
      </c>
      <c r="I141" s="134">
        <v>1</v>
      </c>
      <c r="J141" s="135">
        <v>80200</v>
      </c>
      <c r="K141" s="134" t="s">
        <v>472</v>
      </c>
    </row>
    <row r="142" spans="1:11" x14ac:dyDescent="0.25">
      <c r="A142" s="134" t="s">
        <v>483</v>
      </c>
      <c r="B142" s="134" t="s">
        <v>425</v>
      </c>
      <c r="C142" s="134">
        <v>1</v>
      </c>
      <c r="D142" s="134" t="s">
        <v>477</v>
      </c>
      <c r="E142" s="134">
        <v>1</v>
      </c>
      <c r="H142" s="134" t="s">
        <v>483</v>
      </c>
      <c r="I142" s="134">
        <v>1</v>
      </c>
      <c r="J142" s="135">
        <v>80200</v>
      </c>
      <c r="K142" s="134" t="s">
        <v>472</v>
      </c>
    </row>
    <row r="143" spans="1:11" x14ac:dyDescent="0.25">
      <c r="A143" s="134" t="s">
        <v>447</v>
      </c>
      <c r="B143" s="134" t="s">
        <v>425</v>
      </c>
      <c r="C143" s="134">
        <v>1</v>
      </c>
      <c r="D143" s="134" t="s">
        <v>55</v>
      </c>
      <c r="E143" s="134">
        <v>1</v>
      </c>
      <c r="H143" s="134" t="s">
        <v>447</v>
      </c>
      <c r="I143" s="134">
        <v>1</v>
      </c>
      <c r="J143" s="135">
        <v>36000</v>
      </c>
    </row>
    <row r="144" spans="1:11" x14ac:dyDescent="0.25">
      <c r="A144" s="134" t="s">
        <v>447</v>
      </c>
      <c r="B144" s="134" t="s">
        <v>425</v>
      </c>
      <c r="C144" s="134">
        <v>1</v>
      </c>
      <c r="D144" s="134" t="s">
        <v>259</v>
      </c>
      <c r="E144" s="134">
        <v>1</v>
      </c>
      <c r="H144" s="134" t="s">
        <v>447</v>
      </c>
      <c r="I144" s="134">
        <v>1</v>
      </c>
      <c r="J144" s="135">
        <v>36000</v>
      </c>
    </row>
    <row r="145" spans="1:11" x14ac:dyDescent="0.25">
      <c r="A145" s="134" t="s">
        <v>652</v>
      </c>
      <c r="B145" s="134" t="s">
        <v>611</v>
      </c>
      <c r="C145" s="134">
        <v>1</v>
      </c>
      <c r="D145" s="134" t="s">
        <v>465</v>
      </c>
      <c r="E145" s="134">
        <v>1</v>
      </c>
      <c r="F145" s="134" t="s">
        <v>412</v>
      </c>
      <c r="G145" s="134">
        <v>1</v>
      </c>
      <c r="H145" s="134" t="s">
        <v>652</v>
      </c>
      <c r="I145" s="134">
        <v>1</v>
      </c>
      <c r="J145" s="135">
        <v>31300</v>
      </c>
    </row>
    <row r="146" spans="1:11" x14ac:dyDescent="0.25">
      <c r="A146" s="134" t="s">
        <v>652</v>
      </c>
      <c r="B146" s="134" t="s">
        <v>412</v>
      </c>
      <c r="D146" s="134" t="s">
        <v>611</v>
      </c>
      <c r="E146" s="134">
        <v>1</v>
      </c>
      <c r="F146" s="134" t="s">
        <v>465</v>
      </c>
      <c r="G146" s="134">
        <v>1</v>
      </c>
      <c r="H146" s="134" t="s">
        <v>652</v>
      </c>
      <c r="I146" s="134">
        <v>1</v>
      </c>
      <c r="J146" s="135">
        <v>31300</v>
      </c>
    </row>
    <row r="147" spans="1:11" x14ac:dyDescent="0.25">
      <c r="A147" s="134" t="s">
        <v>652</v>
      </c>
      <c r="B147" s="134" t="s">
        <v>465</v>
      </c>
      <c r="C147" s="134">
        <v>1</v>
      </c>
      <c r="D147" s="134" t="s">
        <v>412</v>
      </c>
      <c r="E147" s="134">
        <v>1</v>
      </c>
      <c r="F147" s="134" t="s">
        <v>611</v>
      </c>
      <c r="G147" s="134">
        <v>1</v>
      </c>
      <c r="H147" s="134" t="s">
        <v>652</v>
      </c>
      <c r="I147" s="134">
        <v>1</v>
      </c>
      <c r="J147" s="135">
        <v>31300</v>
      </c>
    </row>
    <row r="148" spans="1:11" x14ac:dyDescent="0.25">
      <c r="A148" s="134" t="s">
        <v>454</v>
      </c>
      <c r="B148" s="134" t="s">
        <v>380</v>
      </c>
      <c r="C148" s="134">
        <v>1</v>
      </c>
      <c r="D148" s="134" t="s">
        <v>409</v>
      </c>
      <c r="E148" s="134">
        <v>1</v>
      </c>
      <c r="H148" s="134" t="s">
        <v>454</v>
      </c>
      <c r="I148" s="134">
        <v>1</v>
      </c>
      <c r="J148" s="135">
        <v>2400</v>
      </c>
      <c r="K148" s="134" t="s">
        <v>473</v>
      </c>
    </row>
    <row r="149" spans="1:11" x14ac:dyDescent="0.25">
      <c r="A149" s="134" t="s">
        <v>454</v>
      </c>
      <c r="B149" s="134" t="s">
        <v>409</v>
      </c>
      <c r="C149" s="134">
        <v>1</v>
      </c>
      <c r="D149" s="134" t="s">
        <v>380</v>
      </c>
      <c r="E149" s="134">
        <v>1</v>
      </c>
      <c r="H149" s="134" t="s">
        <v>454</v>
      </c>
      <c r="I149" s="134">
        <v>1</v>
      </c>
      <c r="J149" s="135">
        <v>2400</v>
      </c>
      <c r="K149" s="134" t="s">
        <v>473</v>
      </c>
    </row>
    <row r="150" spans="1:11" x14ac:dyDescent="0.25">
      <c r="A150" s="134" t="s">
        <v>380</v>
      </c>
      <c r="B150" s="134" t="s">
        <v>380</v>
      </c>
      <c r="C150" s="134">
        <v>1</v>
      </c>
      <c r="H150" s="134" t="s">
        <v>380</v>
      </c>
      <c r="I150" s="134">
        <v>1</v>
      </c>
    </row>
    <row r="151" spans="1:11" x14ac:dyDescent="0.25">
      <c r="A151" s="134" t="s">
        <v>477</v>
      </c>
      <c r="B151" s="134" t="s">
        <v>397</v>
      </c>
      <c r="C151" s="134">
        <v>1</v>
      </c>
      <c r="D151" s="134" t="s">
        <v>423</v>
      </c>
      <c r="E151" s="134">
        <v>1</v>
      </c>
      <c r="F151" s="134" t="s">
        <v>430</v>
      </c>
      <c r="G151" s="134">
        <v>1</v>
      </c>
      <c r="H151" s="134" t="s">
        <v>477</v>
      </c>
      <c r="I151" s="134">
        <v>1</v>
      </c>
      <c r="J151" s="135">
        <v>38000</v>
      </c>
      <c r="K151" s="134" t="s">
        <v>479</v>
      </c>
    </row>
    <row r="152" spans="1:11" x14ac:dyDescent="0.25">
      <c r="A152" s="134" t="s">
        <v>477</v>
      </c>
      <c r="B152" s="134" t="s">
        <v>397</v>
      </c>
      <c r="C152" s="134">
        <v>1</v>
      </c>
      <c r="D152" s="134" t="s">
        <v>478</v>
      </c>
      <c r="E152" s="134">
        <v>1</v>
      </c>
      <c r="F152" s="134" t="s">
        <v>430</v>
      </c>
      <c r="G152" s="134">
        <v>1</v>
      </c>
      <c r="H152" s="134" t="s">
        <v>477</v>
      </c>
      <c r="I152" s="134">
        <v>1</v>
      </c>
      <c r="J152" s="135">
        <v>38000</v>
      </c>
      <c r="K152" s="134" t="s">
        <v>479</v>
      </c>
    </row>
    <row r="153" spans="1:11" x14ac:dyDescent="0.25">
      <c r="A153" s="134" t="s">
        <v>477</v>
      </c>
      <c r="B153" s="134" t="s">
        <v>397</v>
      </c>
      <c r="C153" s="134">
        <v>1</v>
      </c>
      <c r="D153" s="134" t="s">
        <v>424</v>
      </c>
      <c r="E153" s="134">
        <v>1</v>
      </c>
      <c r="F153" s="134" t="s">
        <v>430</v>
      </c>
      <c r="G153" s="134">
        <v>1</v>
      </c>
      <c r="H153" s="134" t="s">
        <v>477</v>
      </c>
      <c r="I153" s="134">
        <v>1</v>
      </c>
      <c r="J153" s="135">
        <v>38000</v>
      </c>
      <c r="K153" s="134" t="s">
        <v>479</v>
      </c>
    </row>
    <row r="154" spans="1:11" x14ac:dyDescent="0.25">
      <c r="A154" s="134" t="s">
        <v>477</v>
      </c>
      <c r="B154" s="134" t="s">
        <v>423</v>
      </c>
      <c r="C154" s="134">
        <v>1</v>
      </c>
      <c r="D154" s="134" t="s">
        <v>397</v>
      </c>
      <c r="E154" s="134">
        <v>1</v>
      </c>
      <c r="F154" s="134" t="s">
        <v>430</v>
      </c>
      <c r="G154" s="134">
        <v>1</v>
      </c>
      <c r="H154" s="134" t="s">
        <v>477</v>
      </c>
      <c r="I154" s="134">
        <v>1</v>
      </c>
      <c r="J154" s="135">
        <v>38000</v>
      </c>
      <c r="K154" s="134" t="s">
        <v>479</v>
      </c>
    </row>
    <row r="155" spans="1:11" x14ac:dyDescent="0.25">
      <c r="A155" s="134" t="s">
        <v>477</v>
      </c>
      <c r="B155" s="134" t="s">
        <v>374</v>
      </c>
      <c r="C155" s="134">
        <v>1</v>
      </c>
      <c r="D155" s="134" t="s">
        <v>397</v>
      </c>
      <c r="E155" s="134">
        <v>1</v>
      </c>
      <c r="F155" s="134" t="s">
        <v>430</v>
      </c>
      <c r="G155" s="134">
        <v>1</v>
      </c>
      <c r="H155" s="134" t="s">
        <v>477</v>
      </c>
      <c r="I155" s="134">
        <v>1</v>
      </c>
      <c r="J155" s="135">
        <v>38000</v>
      </c>
      <c r="K155" s="134" t="s">
        <v>479</v>
      </c>
    </row>
    <row r="156" spans="1:11" x14ac:dyDescent="0.25">
      <c r="A156" s="134" t="s">
        <v>477</v>
      </c>
      <c r="B156" s="134" t="s">
        <v>424</v>
      </c>
      <c r="C156" s="134">
        <v>1</v>
      </c>
      <c r="D156" s="134" t="s">
        <v>397</v>
      </c>
      <c r="E156" s="134">
        <v>1</v>
      </c>
      <c r="F156" s="134" t="s">
        <v>430</v>
      </c>
      <c r="G156" s="134">
        <v>1</v>
      </c>
      <c r="H156" s="134" t="s">
        <v>477</v>
      </c>
      <c r="I156" s="134">
        <v>1</v>
      </c>
      <c r="J156" s="135">
        <v>38000</v>
      </c>
      <c r="K156" s="134" t="s">
        <v>479</v>
      </c>
    </row>
    <row r="157" spans="1:11" x14ac:dyDescent="0.25">
      <c r="A157" s="134" t="s">
        <v>477</v>
      </c>
      <c r="B157" s="134" t="s">
        <v>430</v>
      </c>
      <c r="C157" s="134">
        <v>1</v>
      </c>
      <c r="D157" s="134" t="s">
        <v>423</v>
      </c>
      <c r="E157" s="134">
        <v>1</v>
      </c>
      <c r="F157" s="134" t="s">
        <v>397</v>
      </c>
      <c r="G157" s="134">
        <v>1</v>
      </c>
      <c r="H157" s="134" t="s">
        <v>477</v>
      </c>
      <c r="I157" s="134">
        <v>1</v>
      </c>
      <c r="J157" s="135">
        <v>38000</v>
      </c>
      <c r="K157" s="134" t="s">
        <v>479</v>
      </c>
    </row>
    <row r="158" spans="1:11" x14ac:dyDescent="0.25">
      <c r="A158" s="134" t="s">
        <v>477</v>
      </c>
      <c r="B158" s="134" t="s">
        <v>430</v>
      </c>
      <c r="C158" s="134">
        <v>1</v>
      </c>
      <c r="D158" s="134" t="s">
        <v>478</v>
      </c>
      <c r="E158" s="134">
        <v>1</v>
      </c>
      <c r="F158" s="134" t="s">
        <v>397</v>
      </c>
      <c r="G158" s="134">
        <v>1</v>
      </c>
      <c r="H158" s="134" t="s">
        <v>477</v>
      </c>
      <c r="I158" s="134">
        <v>1</v>
      </c>
      <c r="J158" s="135">
        <v>38000</v>
      </c>
      <c r="K158" s="134" t="s">
        <v>479</v>
      </c>
    </row>
    <row r="159" spans="1:11" x14ac:dyDescent="0.25">
      <c r="A159" s="134" t="s">
        <v>477</v>
      </c>
      <c r="B159" s="134" t="s">
        <v>430</v>
      </c>
      <c r="C159" s="134">
        <v>1</v>
      </c>
      <c r="D159" s="134" t="s">
        <v>424</v>
      </c>
      <c r="E159" s="134">
        <v>1</v>
      </c>
      <c r="F159" s="134" t="s">
        <v>397</v>
      </c>
      <c r="G159" s="134">
        <v>1</v>
      </c>
      <c r="H159" s="134" t="s">
        <v>477</v>
      </c>
      <c r="I159" s="134">
        <v>1</v>
      </c>
      <c r="J159" s="135">
        <v>38000</v>
      </c>
      <c r="K159" s="134" t="s">
        <v>479</v>
      </c>
    </row>
    <row r="160" spans="1:11" x14ac:dyDescent="0.25">
      <c r="A160" s="134" t="s">
        <v>477</v>
      </c>
      <c r="B160" s="134" t="s">
        <v>430</v>
      </c>
      <c r="C160" s="134">
        <v>1</v>
      </c>
      <c r="D160" s="134" t="s">
        <v>397</v>
      </c>
      <c r="E160" s="134">
        <v>1</v>
      </c>
      <c r="F160" s="134" t="s">
        <v>423</v>
      </c>
      <c r="G160" s="134">
        <v>1</v>
      </c>
      <c r="H160" s="134" t="s">
        <v>477</v>
      </c>
      <c r="I160" s="134">
        <v>1</v>
      </c>
      <c r="J160" s="135">
        <v>38000</v>
      </c>
      <c r="K160" s="134" t="s">
        <v>479</v>
      </c>
    </row>
    <row r="161" spans="1:11" x14ac:dyDescent="0.25">
      <c r="A161" s="134" t="s">
        <v>477</v>
      </c>
      <c r="B161" s="134" t="s">
        <v>430</v>
      </c>
      <c r="C161" s="134">
        <v>1</v>
      </c>
      <c r="D161" s="134" t="s">
        <v>397</v>
      </c>
      <c r="E161" s="134">
        <v>1</v>
      </c>
      <c r="F161" s="134" t="s">
        <v>478</v>
      </c>
      <c r="G161" s="134">
        <v>1</v>
      </c>
      <c r="H161" s="134" t="s">
        <v>477</v>
      </c>
      <c r="I161" s="134">
        <v>1</v>
      </c>
      <c r="J161" s="135">
        <v>38000</v>
      </c>
      <c r="K161" s="134" t="s">
        <v>479</v>
      </c>
    </row>
    <row r="162" spans="1:11" x14ac:dyDescent="0.25">
      <c r="A162" s="134" t="s">
        <v>477</v>
      </c>
      <c r="B162" s="134" t="s">
        <v>430</v>
      </c>
      <c r="C162" s="134">
        <v>1</v>
      </c>
      <c r="D162" s="134" t="s">
        <v>397</v>
      </c>
      <c r="E162" s="134">
        <v>1</v>
      </c>
      <c r="F162" s="134" t="s">
        <v>424</v>
      </c>
      <c r="G162" s="134">
        <v>1</v>
      </c>
      <c r="H162" s="134" t="s">
        <v>477</v>
      </c>
      <c r="I162" s="134">
        <v>1</v>
      </c>
      <c r="J162" s="135">
        <v>38000</v>
      </c>
      <c r="K162" s="134" t="s">
        <v>479</v>
      </c>
    </row>
    <row r="163" spans="1:11" x14ac:dyDescent="0.25">
      <c r="A163" s="134" t="s">
        <v>477</v>
      </c>
      <c r="B163" s="134" t="s">
        <v>423</v>
      </c>
      <c r="C163" s="134">
        <v>1</v>
      </c>
      <c r="D163" s="134" t="s">
        <v>430</v>
      </c>
      <c r="E163" s="134">
        <v>1</v>
      </c>
      <c r="F163" s="134" t="s">
        <v>397</v>
      </c>
      <c r="G163" s="134">
        <v>1</v>
      </c>
      <c r="H163" s="134" t="s">
        <v>477</v>
      </c>
      <c r="I163" s="134">
        <v>1</v>
      </c>
      <c r="J163" s="135">
        <v>38000</v>
      </c>
      <c r="K163" s="134" t="s">
        <v>479</v>
      </c>
    </row>
    <row r="164" spans="1:11" x14ac:dyDescent="0.25">
      <c r="A164" s="134" t="s">
        <v>477</v>
      </c>
      <c r="B164" s="134" t="s">
        <v>374</v>
      </c>
      <c r="C164" s="134">
        <v>1</v>
      </c>
      <c r="D164" s="134" t="s">
        <v>430</v>
      </c>
      <c r="E164" s="134">
        <v>1</v>
      </c>
      <c r="F164" s="134" t="s">
        <v>397</v>
      </c>
      <c r="G164" s="134">
        <v>1</v>
      </c>
      <c r="H164" s="134" t="s">
        <v>477</v>
      </c>
      <c r="I164" s="134">
        <v>1</v>
      </c>
      <c r="J164" s="135">
        <v>38000</v>
      </c>
      <c r="K164" s="134" t="s">
        <v>479</v>
      </c>
    </row>
    <row r="165" spans="1:11" x14ac:dyDescent="0.25">
      <c r="A165" s="134" t="s">
        <v>477</v>
      </c>
      <c r="B165" s="134" t="s">
        <v>424</v>
      </c>
      <c r="C165" s="134">
        <v>1</v>
      </c>
      <c r="D165" s="134" t="s">
        <v>430</v>
      </c>
      <c r="E165" s="134">
        <v>1</v>
      </c>
      <c r="F165" s="134" t="s">
        <v>397</v>
      </c>
      <c r="G165" s="134">
        <v>1</v>
      </c>
      <c r="H165" s="134" t="s">
        <v>477</v>
      </c>
      <c r="I165" s="134">
        <v>1</v>
      </c>
      <c r="J165" s="135">
        <v>38000</v>
      </c>
      <c r="K165" s="134" t="s">
        <v>479</v>
      </c>
    </row>
    <row r="166" spans="1:11" x14ac:dyDescent="0.25">
      <c r="A166" s="134" t="s">
        <v>477</v>
      </c>
      <c r="B166" s="134" t="s">
        <v>397</v>
      </c>
      <c r="C166" s="134">
        <v>1</v>
      </c>
      <c r="D166" s="134" t="s">
        <v>430</v>
      </c>
      <c r="E166" s="134">
        <v>1</v>
      </c>
      <c r="F166" s="134" t="s">
        <v>423</v>
      </c>
      <c r="G166" s="134">
        <v>1</v>
      </c>
      <c r="H166" s="134" t="s">
        <v>477</v>
      </c>
      <c r="I166" s="134">
        <v>1</v>
      </c>
      <c r="J166" s="135">
        <v>38000</v>
      </c>
      <c r="K166" s="134" t="s">
        <v>479</v>
      </c>
    </row>
    <row r="167" spans="1:11" x14ac:dyDescent="0.25">
      <c r="A167" s="134" t="s">
        <v>477</v>
      </c>
      <c r="B167" s="134" t="s">
        <v>397</v>
      </c>
      <c r="C167" s="134">
        <v>1</v>
      </c>
      <c r="D167" s="134" t="s">
        <v>430</v>
      </c>
      <c r="E167" s="134">
        <v>1</v>
      </c>
      <c r="F167" s="134" t="s">
        <v>478</v>
      </c>
      <c r="G167" s="134">
        <v>1</v>
      </c>
      <c r="H167" s="134" t="s">
        <v>477</v>
      </c>
      <c r="I167" s="134">
        <v>1</v>
      </c>
      <c r="J167" s="135">
        <v>38000</v>
      </c>
      <c r="K167" s="134" t="s">
        <v>479</v>
      </c>
    </row>
    <row r="168" spans="1:11" x14ac:dyDescent="0.25">
      <c r="A168" s="134" t="s">
        <v>477</v>
      </c>
      <c r="B168" s="134" t="s">
        <v>397</v>
      </c>
      <c r="C168" s="134">
        <v>1</v>
      </c>
      <c r="D168" s="134" t="s">
        <v>430</v>
      </c>
      <c r="E168" s="134">
        <v>1</v>
      </c>
      <c r="F168" s="134" t="s">
        <v>424</v>
      </c>
      <c r="G168" s="134">
        <v>1</v>
      </c>
      <c r="H168" s="134" t="s">
        <v>477</v>
      </c>
      <c r="I168" s="134">
        <v>1</v>
      </c>
      <c r="J168" s="135">
        <v>38000</v>
      </c>
      <c r="K168" s="134" t="s">
        <v>479</v>
      </c>
    </row>
    <row r="169" spans="1:11" x14ac:dyDescent="0.25">
      <c r="A169" s="134" t="s">
        <v>653</v>
      </c>
      <c r="B169" s="134" t="s">
        <v>592</v>
      </c>
      <c r="C169" s="134">
        <v>1</v>
      </c>
      <c r="D169" s="134" t="s">
        <v>465</v>
      </c>
      <c r="E169" s="134">
        <v>1</v>
      </c>
      <c r="F169" s="134" t="s">
        <v>412</v>
      </c>
      <c r="G169" s="134">
        <v>1</v>
      </c>
      <c r="H169" s="134" t="s">
        <v>653</v>
      </c>
      <c r="I169" s="134">
        <v>1</v>
      </c>
      <c r="J169" s="135">
        <v>176900</v>
      </c>
    </row>
    <row r="170" spans="1:11" x14ac:dyDescent="0.25">
      <c r="A170" s="134" t="s">
        <v>653</v>
      </c>
      <c r="B170" s="134" t="s">
        <v>412</v>
      </c>
      <c r="C170" s="134">
        <v>1</v>
      </c>
      <c r="D170" s="134" t="s">
        <v>592</v>
      </c>
      <c r="E170" s="134">
        <v>1</v>
      </c>
      <c r="F170" s="134" t="s">
        <v>465</v>
      </c>
      <c r="G170" s="134">
        <v>1</v>
      </c>
      <c r="H170" s="134" t="s">
        <v>653</v>
      </c>
      <c r="I170" s="134">
        <v>1</v>
      </c>
      <c r="J170" s="135">
        <v>176900</v>
      </c>
    </row>
    <row r="171" spans="1:11" x14ac:dyDescent="0.25">
      <c r="A171" s="134" t="s">
        <v>653</v>
      </c>
      <c r="B171" s="134" t="s">
        <v>465</v>
      </c>
      <c r="C171" s="134">
        <v>1</v>
      </c>
      <c r="D171" s="134" t="s">
        <v>412</v>
      </c>
      <c r="E171" s="134">
        <v>1</v>
      </c>
      <c r="F171" s="134" t="s">
        <v>592</v>
      </c>
      <c r="G171" s="134">
        <v>1</v>
      </c>
      <c r="H171" s="134" t="s">
        <v>653</v>
      </c>
      <c r="I171" s="134">
        <v>1</v>
      </c>
      <c r="J171" s="135">
        <v>176900</v>
      </c>
    </row>
    <row r="172" spans="1:11" x14ac:dyDescent="0.25">
      <c r="A172" s="134" t="s">
        <v>582</v>
      </c>
      <c r="B172" s="134" t="s">
        <v>581</v>
      </c>
      <c r="C172" s="134">
        <v>1</v>
      </c>
      <c r="D172" s="134" t="s">
        <v>458</v>
      </c>
      <c r="E172" s="134">
        <v>1</v>
      </c>
      <c r="H172" s="134" t="s">
        <v>582</v>
      </c>
      <c r="I172" s="134">
        <v>1</v>
      </c>
      <c r="J172" s="135">
        <v>149400</v>
      </c>
    </row>
    <row r="173" spans="1:11" x14ac:dyDescent="0.25">
      <c r="A173" s="134" t="s">
        <v>582</v>
      </c>
      <c r="B173" s="134" t="s">
        <v>458</v>
      </c>
      <c r="C173" s="134">
        <v>1</v>
      </c>
      <c r="D173" s="134" t="s">
        <v>581</v>
      </c>
      <c r="E173" s="134">
        <v>1</v>
      </c>
      <c r="H173" s="134" t="s">
        <v>582</v>
      </c>
      <c r="I173" s="134">
        <v>1</v>
      </c>
      <c r="J173" s="135">
        <v>149400</v>
      </c>
    </row>
    <row r="174" spans="1:11" x14ac:dyDescent="0.25">
      <c r="A174" s="134" t="s">
        <v>582</v>
      </c>
      <c r="B174" s="134" t="s">
        <v>581</v>
      </c>
      <c r="C174" s="134">
        <v>1</v>
      </c>
      <c r="D174" s="134" t="s">
        <v>474</v>
      </c>
      <c r="E174" s="134">
        <v>1</v>
      </c>
      <c r="F174" s="134" t="s">
        <v>412</v>
      </c>
      <c r="G174" s="134">
        <v>1</v>
      </c>
      <c r="H174" s="134" t="s">
        <v>582</v>
      </c>
      <c r="I174" s="134">
        <v>1</v>
      </c>
      <c r="J174" s="135">
        <v>149400</v>
      </c>
    </row>
    <row r="175" spans="1:11" x14ac:dyDescent="0.25">
      <c r="A175" s="134" t="s">
        <v>582</v>
      </c>
      <c r="B175" s="134" t="s">
        <v>412</v>
      </c>
      <c r="C175" s="134">
        <v>1</v>
      </c>
      <c r="D175" s="134" t="s">
        <v>581</v>
      </c>
      <c r="E175" s="134">
        <v>1</v>
      </c>
      <c r="F175" s="134" t="s">
        <v>474</v>
      </c>
      <c r="G175" s="134">
        <v>1</v>
      </c>
      <c r="H175" s="134" t="s">
        <v>582</v>
      </c>
      <c r="I175" s="134">
        <v>1</v>
      </c>
      <c r="J175" s="135">
        <v>149400</v>
      </c>
    </row>
    <row r="176" spans="1:11" x14ac:dyDescent="0.25">
      <c r="A176" s="134" t="s">
        <v>582</v>
      </c>
      <c r="B176" s="134" t="s">
        <v>474</v>
      </c>
      <c r="C176" s="134">
        <v>1</v>
      </c>
      <c r="D176" s="134" t="s">
        <v>412</v>
      </c>
      <c r="E176" s="134">
        <v>1</v>
      </c>
      <c r="F176" s="134" t="s">
        <v>581</v>
      </c>
      <c r="G176" s="134">
        <v>1</v>
      </c>
      <c r="H176" s="134" t="s">
        <v>582</v>
      </c>
      <c r="I176" s="134">
        <v>1</v>
      </c>
      <c r="J176" s="135">
        <v>149400</v>
      </c>
    </row>
    <row r="177" spans="1:11" x14ac:dyDescent="0.25">
      <c r="A177" s="134" t="s">
        <v>583</v>
      </c>
      <c r="B177" s="134" t="s">
        <v>581</v>
      </c>
      <c r="C177" s="134">
        <v>1</v>
      </c>
      <c r="D177" s="134" t="s">
        <v>426</v>
      </c>
      <c r="E177" s="134">
        <v>1</v>
      </c>
      <c r="H177" s="134" t="s">
        <v>583</v>
      </c>
      <c r="I177" s="134">
        <v>1</v>
      </c>
      <c r="J177" s="135">
        <v>199200</v>
      </c>
    </row>
    <row r="178" spans="1:11" x14ac:dyDescent="0.25">
      <c r="A178" s="134" t="s">
        <v>583</v>
      </c>
      <c r="B178" s="134" t="s">
        <v>426</v>
      </c>
      <c r="C178" s="134">
        <v>1</v>
      </c>
      <c r="D178" s="134" t="s">
        <v>581</v>
      </c>
      <c r="E178" s="134">
        <v>1</v>
      </c>
      <c r="H178" s="134" t="s">
        <v>583</v>
      </c>
      <c r="I178" s="134">
        <v>1</v>
      </c>
      <c r="J178" s="135">
        <v>199200</v>
      </c>
    </row>
    <row r="179" spans="1:11" x14ac:dyDescent="0.25">
      <c r="A179" s="134" t="s">
        <v>654</v>
      </c>
      <c r="B179" s="134" t="s">
        <v>593</v>
      </c>
      <c r="C179" s="134">
        <v>1</v>
      </c>
      <c r="D179" s="134" t="s">
        <v>439</v>
      </c>
      <c r="E179" s="134">
        <v>1</v>
      </c>
      <c r="H179" s="134" t="s">
        <v>654</v>
      </c>
      <c r="I179" s="134">
        <v>1</v>
      </c>
      <c r="J179" s="135">
        <v>64900</v>
      </c>
    </row>
    <row r="180" spans="1:11" x14ac:dyDescent="0.25">
      <c r="A180" s="134" t="s">
        <v>654</v>
      </c>
      <c r="B180" s="134" t="s">
        <v>439</v>
      </c>
      <c r="C180" s="134">
        <v>1</v>
      </c>
      <c r="D180" s="134" t="s">
        <v>593</v>
      </c>
      <c r="E180" s="134">
        <v>1</v>
      </c>
      <c r="H180" s="134" t="s">
        <v>654</v>
      </c>
      <c r="I180" s="134">
        <v>1</v>
      </c>
      <c r="J180" s="135">
        <v>64900</v>
      </c>
    </row>
    <row r="181" spans="1:11" x14ac:dyDescent="0.25">
      <c r="A181" s="134" t="s">
        <v>596</v>
      </c>
      <c r="B181" s="134" t="s">
        <v>594</v>
      </c>
      <c r="C181" s="134">
        <v>1</v>
      </c>
      <c r="D181" s="134" t="s">
        <v>439</v>
      </c>
      <c r="E181" s="134">
        <v>1</v>
      </c>
      <c r="H181" s="134" t="s">
        <v>596</v>
      </c>
      <c r="I181" s="134">
        <v>1</v>
      </c>
      <c r="J181" s="135">
        <v>65000</v>
      </c>
    </row>
    <row r="182" spans="1:11" x14ac:dyDescent="0.25">
      <c r="A182" s="134" t="s">
        <v>596</v>
      </c>
      <c r="B182" s="134" t="s">
        <v>439</v>
      </c>
      <c r="C182" s="134">
        <v>1</v>
      </c>
      <c r="D182" s="134" t="s">
        <v>594</v>
      </c>
      <c r="E182" s="134">
        <v>1</v>
      </c>
      <c r="H182" s="134" t="s">
        <v>596</v>
      </c>
      <c r="I182" s="134">
        <v>1</v>
      </c>
      <c r="J182" s="135">
        <v>65000</v>
      </c>
    </row>
    <row r="183" spans="1:11" x14ac:dyDescent="0.25">
      <c r="A183" s="134" t="s">
        <v>452</v>
      </c>
      <c r="B183" s="134" t="s">
        <v>422</v>
      </c>
      <c r="C183" s="134">
        <v>1</v>
      </c>
      <c r="D183" s="134" t="s">
        <v>55</v>
      </c>
      <c r="E183" s="134">
        <v>1</v>
      </c>
      <c r="F183" s="134" t="s">
        <v>439</v>
      </c>
      <c r="G183" s="134">
        <v>1</v>
      </c>
      <c r="H183" s="134" t="s">
        <v>452</v>
      </c>
      <c r="I183" s="134">
        <v>1</v>
      </c>
      <c r="J183" s="135">
        <v>56000</v>
      </c>
    </row>
    <row r="184" spans="1:11" x14ac:dyDescent="0.25">
      <c r="A184" s="134" t="s">
        <v>452</v>
      </c>
      <c r="B184" s="134" t="s">
        <v>422</v>
      </c>
      <c r="C184" s="134">
        <v>1</v>
      </c>
      <c r="D184" s="134" t="s">
        <v>259</v>
      </c>
      <c r="E184" s="134">
        <v>1</v>
      </c>
      <c r="F184" s="134" t="s">
        <v>439</v>
      </c>
      <c r="G184" s="134">
        <v>1</v>
      </c>
      <c r="H184" s="134" t="s">
        <v>452</v>
      </c>
      <c r="I184" s="134">
        <v>1</v>
      </c>
      <c r="J184" s="135">
        <v>56000</v>
      </c>
    </row>
    <row r="185" spans="1:11" x14ac:dyDescent="0.25">
      <c r="A185" s="134" t="s">
        <v>488</v>
      </c>
      <c r="B185" s="134" t="s">
        <v>477</v>
      </c>
      <c r="C185" s="134">
        <v>1</v>
      </c>
      <c r="D185" s="134" t="s">
        <v>439</v>
      </c>
      <c r="E185" s="134">
        <v>1</v>
      </c>
      <c r="H185" s="134" t="s">
        <v>488</v>
      </c>
      <c r="I185" s="134">
        <v>1</v>
      </c>
      <c r="J185" s="135">
        <v>52800</v>
      </c>
      <c r="K185" s="134" t="s">
        <v>472</v>
      </c>
    </row>
    <row r="186" spans="1:11" x14ac:dyDescent="0.25">
      <c r="A186" s="134" t="s">
        <v>488</v>
      </c>
      <c r="B186" s="134" t="s">
        <v>439</v>
      </c>
      <c r="C186" s="134">
        <v>1</v>
      </c>
      <c r="D186" s="134" t="s">
        <v>477</v>
      </c>
      <c r="E186" s="134">
        <v>1</v>
      </c>
      <c r="H186" s="134" t="s">
        <v>488</v>
      </c>
      <c r="I186" s="134">
        <v>1</v>
      </c>
      <c r="J186" s="135">
        <v>52800</v>
      </c>
      <c r="K186" s="134" t="s">
        <v>472</v>
      </c>
    </row>
    <row r="187" spans="1:11" x14ac:dyDescent="0.25">
      <c r="A187" s="134" t="s">
        <v>584</v>
      </c>
      <c r="B187" s="134" t="s">
        <v>581</v>
      </c>
      <c r="C187" s="134">
        <v>1</v>
      </c>
      <c r="D187" s="134" t="s">
        <v>439</v>
      </c>
      <c r="E187" s="134">
        <v>1</v>
      </c>
      <c r="H187" s="134" t="s">
        <v>584</v>
      </c>
      <c r="I187" s="134">
        <v>1</v>
      </c>
      <c r="J187" s="135">
        <v>128000</v>
      </c>
    </row>
    <row r="188" spans="1:11" x14ac:dyDescent="0.25">
      <c r="A188" s="134" t="s">
        <v>584</v>
      </c>
      <c r="B188" s="134" t="s">
        <v>439</v>
      </c>
      <c r="C188" s="134">
        <v>1</v>
      </c>
      <c r="D188" s="134" t="s">
        <v>581</v>
      </c>
      <c r="E188" s="134">
        <v>1</v>
      </c>
      <c r="H188" s="134" t="s">
        <v>584</v>
      </c>
      <c r="I188" s="134">
        <v>1</v>
      </c>
      <c r="J188" s="135">
        <v>128000</v>
      </c>
    </row>
    <row r="189" spans="1:11" x14ac:dyDescent="0.25">
      <c r="A189" s="134" t="s">
        <v>638</v>
      </c>
      <c r="B189" s="134" t="s">
        <v>633</v>
      </c>
      <c r="C189" s="134">
        <v>1</v>
      </c>
      <c r="D189" s="134" t="s">
        <v>632</v>
      </c>
      <c r="E189" s="134">
        <v>1</v>
      </c>
      <c r="H189" s="134" t="s">
        <v>638</v>
      </c>
      <c r="I189" s="134">
        <v>1</v>
      </c>
      <c r="J189" s="135">
        <v>36000</v>
      </c>
    </row>
    <row r="190" spans="1:11" x14ac:dyDescent="0.25">
      <c r="A190" s="134" t="s">
        <v>638</v>
      </c>
      <c r="B190" s="134" t="s">
        <v>632</v>
      </c>
      <c r="C190" s="134">
        <v>1</v>
      </c>
      <c r="D190" s="134" t="s">
        <v>633</v>
      </c>
      <c r="E190" s="134">
        <v>1</v>
      </c>
      <c r="H190" s="134" t="s">
        <v>638</v>
      </c>
      <c r="I190" s="134">
        <v>1</v>
      </c>
      <c r="J190" s="135">
        <v>36000</v>
      </c>
    </row>
    <row r="191" spans="1:11" x14ac:dyDescent="0.25">
      <c r="A191" s="134" t="s">
        <v>638</v>
      </c>
      <c r="B191" s="134" t="s">
        <v>635</v>
      </c>
      <c r="C191" s="134">
        <v>1</v>
      </c>
      <c r="D191" s="134" t="s">
        <v>632</v>
      </c>
      <c r="E191" s="134">
        <v>1</v>
      </c>
      <c r="H191" s="134" t="s">
        <v>638</v>
      </c>
      <c r="I191" s="134">
        <v>1</v>
      </c>
      <c r="J191" s="135">
        <v>36000</v>
      </c>
    </row>
    <row r="192" spans="1:11" x14ac:dyDescent="0.25">
      <c r="A192" s="134" t="s">
        <v>638</v>
      </c>
      <c r="B192" s="134" t="s">
        <v>632</v>
      </c>
      <c r="C192" s="134">
        <v>1</v>
      </c>
      <c r="D192" s="134" t="s">
        <v>635</v>
      </c>
      <c r="E192" s="134">
        <v>1</v>
      </c>
      <c r="H192" s="134" t="s">
        <v>638</v>
      </c>
      <c r="I192" s="134">
        <v>1</v>
      </c>
      <c r="J192" s="135">
        <v>36000</v>
      </c>
    </row>
    <row r="193" spans="1:10" x14ac:dyDescent="0.25">
      <c r="A193" s="134" t="s">
        <v>618</v>
      </c>
      <c r="B193" s="134" t="s">
        <v>613</v>
      </c>
      <c r="C193" s="134">
        <v>1</v>
      </c>
      <c r="D193" s="134" t="s">
        <v>437</v>
      </c>
      <c r="E193" s="134">
        <v>1</v>
      </c>
      <c r="F193" s="134" t="s">
        <v>260</v>
      </c>
      <c r="G193" s="134">
        <v>1</v>
      </c>
      <c r="H193" s="134" t="s">
        <v>618</v>
      </c>
      <c r="I193" s="134">
        <v>1</v>
      </c>
      <c r="J193" s="135">
        <v>62000</v>
      </c>
    </row>
    <row r="194" spans="1:10" x14ac:dyDescent="0.25">
      <c r="A194" s="134" t="s">
        <v>618</v>
      </c>
      <c r="B194" s="134" t="s">
        <v>613</v>
      </c>
      <c r="C194" s="134">
        <v>1</v>
      </c>
      <c r="D194" s="134" t="s">
        <v>437</v>
      </c>
      <c r="E194" s="134">
        <v>1</v>
      </c>
      <c r="F194" s="134" t="s">
        <v>257</v>
      </c>
      <c r="G194" s="134">
        <v>1</v>
      </c>
      <c r="H194" s="134" t="s">
        <v>618</v>
      </c>
      <c r="I194" s="134">
        <v>1</v>
      </c>
      <c r="J194" s="135">
        <v>62000</v>
      </c>
    </row>
    <row r="195" spans="1:10" x14ac:dyDescent="0.25">
      <c r="A195" s="134" t="s">
        <v>618</v>
      </c>
      <c r="B195" s="134" t="s">
        <v>613</v>
      </c>
      <c r="C195" s="134">
        <v>1</v>
      </c>
      <c r="D195" s="134" t="s">
        <v>437</v>
      </c>
      <c r="E195" s="134">
        <v>1</v>
      </c>
      <c r="F195" s="134" t="s">
        <v>254</v>
      </c>
      <c r="G195" s="134">
        <v>1</v>
      </c>
      <c r="H195" s="134" t="s">
        <v>618</v>
      </c>
      <c r="I195" s="134">
        <v>1</v>
      </c>
      <c r="J195" s="135">
        <v>62000</v>
      </c>
    </row>
    <row r="196" spans="1:10" x14ac:dyDescent="0.25">
      <c r="A196" s="134" t="s">
        <v>618</v>
      </c>
      <c r="B196" s="134" t="s">
        <v>613</v>
      </c>
      <c r="C196" s="134">
        <v>1</v>
      </c>
      <c r="D196" s="134" t="s">
        <v>437</v>
      </c>
      <c r="E196" s="134">
        <v>1</v>
      </c>
      <c r="F196" s="134" t="s">
        <v>383</v>
      </c>
      <c r="G196" s="134">
        <v>1</v>
      </c>
      <c r="H196" s="134" t="s">
        <v>618</v>
      </c>
      <c r="I196" s="134">
        <v>1</v>
      </c>
      <c r="J196" s="135">
        <v>62000</v>
      </c>
    </row>
    <row r="197" spans="1:10" x14ac:dyDescent="0.25">
      <c r="A197" s="134" t="s">
        <v>618</v>
      </c>
      <c r="B197" s="134" t="s">
        <v>613</v>
      </c>
      <c r="C197" s="134">
        <v>1</v>
      </c>
      <c r="D197" s="134" t="s">
        <v>437</v>
      </c>
      <c r="E197" s="134">
        <v>1</v>
      </c>
      <c r="F197" s="134" t="s">
        <v>379</v>
      </c>
      <c r="G197" s="134">
        <v>1</v>
      </c>
      <c r="H197" s="134" t="s">
        <v>618</v>
      </c>
      <c r="I197" s="134">
        <v>1</v>
      </c>
      <c r="J197" s="135">
        <v>62000</v>
      </c>
    </row>
    <row r="198" spans="1:10" x14ac:dyDescent="0.25">
      <c r="A198" s="134" t="s">
        <v>618</v>
      </c>
      <c r="B198" s="134" t="s">
        <v>613</v>
      </c>
      <c r="C198" s="134">
        <v>1</v>
      </c>
      <c r="D198" s="134" t="s">
        <v>436</v>
      </c>
      <c r="E198" s="134">
        <v>1</v>
      </c>
      <c r="F198" s="134" t="s">
        <v>260</v>
      </c>
      <c r="G198" s="134">
        <v>1</v>
      </c>
      <c r="H198" s="134" t="s">
        <v>618</v>
      </c>
      <c r="I198" s="134">
        <v>1</v>
      </c>
      <c r="J198" s="135">
        <v>62000</v>
      </c>
    </row>
    <row r="199" spans="1:10" x14ac:dyDescent="0.25">
      <c r="A199" s="134" t="s">
        <v>618</v>
      </c>
      <c r="B199" s="134" t="s">
        <v>613</v>
      </c>
      <c r="C199" s="134">
        <v>1</v>
      </c>
      <c r="D199" s="134" t="s">
        <v>436</v>
      </c>
      <c r="E199" s="134">
        <v>1</v>
      </c>
      <c r="F199" s="134" t="s">
        <v>257</v>
      </c>
      <c r="G199" s="134">
        <v>1</v>
      </c>
      <c r="H199" s="134" t="s">
        <v>618</v>
      </c>
      <c r="I199" s="134">
        <v>1</v>
      </c>
      <c r="J199" s="135">
        <v>62000</v>
      </c>
    </row>
    <row r="200" spans="1:10" x14ac:dyDescent="0.25">
      <c r="A200" s="134" t="s">
        <v>618</v>
      </c>
      <c r="B200" s="134" t="s">
        <v>613</v>
      </c>
      <c r="C200" s="134">
        <v>1</v>
      </c>
      <c r="D200" s="134" t="s">
        <v>436</v>
      </c>
      <c r="E200" s="134">
        <v>1</v>
      </c>
      <c r="F200" s="134" t="s">
        <v>254</v>
      </c>
      <c r="G200" s="134">
        <v>1</v>
      </c>
      <c r="H200" s="134" t="s">
        <v>618</v>
      </c>
      <c r="I200" s="134">
        <v>1</v>
      </c>
      <c r="J200" s="135">
        <v>62000</v>
      </c>
    </row>
    <row r="201" spans="1:10" x14ac:dyDescent="0.25">
      <c r="A201" s="134" t="s">
        <v>618</v>
      </c>
      <c r="B201" s="134" t="s">
        <v>613</v>
      </c>
      <c r="C201" s="134">
        <v>1</v>
      </c>
      <c r="D201" s="134" t="s">
        <v>436</v>
      </c>
      <c r="E201" s="134">
        <v>1</v>
      </c>
      <c r="F201" s="134" t="s">
        <v>383</v>
      </c>
      <c r="G201" s="134">
        <v>1</v>
      </c>
      <c r="H201" s="134" t="s">
        <v>618</v>
      </c>
      <c r="I201" s="134">
        <v>1</v>
      </c>
      <c r="J201" s="135">
        <v>62000</v>
      </c>
    </row>
    <row r="202" spans="1:10" x14ac:dyDescent="0.25">
      <c r="A202" s="134" t="s">
        <v>618</v>
      </c>
      <c r="B202" s="134" t="s">
        <v>613</v>
      </c>
      <c r="C202" s="134">
        <v>1</v>
      </c>
      <c r="D202" s="134" t="s">
        <v>436</v>
      </c>
      <c r="E202" s="134">
        <v>1</v>
      </c>
      <c r="F202" s="134" t="s">
        <v>379</v>
      </c>
      <c r="G202" s="134">
        <v>1</v>
      </c>
      <c r="H202" s="134" t="s">
        <v>618</v>
      </c>
      <c r="I202" s="134">
        <v>1</v>
      </c>
      <c r="J202" s="135">
        <v>62000</v>
      </c>
    </row>
    <row r="203" spans="1:10" x14ac:dyDescent="0.25">
      <c r="A203" s="134" t="s">
        <v>618</v>
      </c>
      <c r="B203" s="134" t="s">
        <v>260</v>
      </c>
      <c r="C203" s="134">
        <v>1</v>
      </c>
      <c r="D203" s="134" t="s">
        <v>613</v>
      </c>
      <c r="E203" s="134">
        <v>1</v>
      </c>
      <c r="F203" s="134" t="s">
        <v>437</v>
      </c>
      <c r="G203" s="134">
        <v>1</v>
      </c>
      <c r="H203" s="134" t="s">
        <v>618</v>
      </c>
      <c r="I203" s="134">
        <v>1</v>
      </c>
      <c r="J203" s="135">
        <v>62000</v>
      </c>
    </row>
    <row r="204" spans="1:10" x14ac:dyDescent="0.25">
      <c r="A204" s="134" t="s">
        <v>618</v>
      </c>
      <c r="B204" s="134" t="s">
        <v>257</v>
      </c>
      <c r="C204" s="134">
        <v>1</v>
      </c>
      <c r="D204" s="134" t="s">
        <v>613</v>
      </c>
      <c r="E204" s="134">
        <v>1</v>
      </c>
      <c r="F204" s="134" t="s">
        <v>437</v>
      </c>
      <c r="G204" s="134">
        <v>1</v>
      </c>
      <c r="H204" s="134" t="s">
        <v>618</v>
      </c>
      <c r="I204" s="134">
        <v>1</v>
      </c>
      <c r="J204" s="135">
        <v>62000</v>
      </c>
    </row>
    <row r="205" spans="1:10" x14ac:dyDescent="0.25">
      <c r="A205" s="134" t="s">
        <v>618</v>
      </c>
      <c r="B205" s="134" t="s">
        <v>254</v>
      </c>
      <c r="C205" s="134">
        <v>1</v>
      </c>
      <c r="D205" s="134" t="s">
        <v>613</v>
      </c>
      <c r="E205" s="134">
        <v>1</v>
      </c>
      <c r="F205" s="134" t="s">
        <v>437</v>
      </c>
      <c r="G205" s="134">
        <v>1</v>
      </c>
      <c r="H205" s="134" t="s">
        <v>618</v>
      </c>
      <c r="I205" s="134">
        <v>1</v>
      </c>
      <c r="J205" s="135">
        <v>62000</v>
      </c>
    </row>
    <row r="206" spans="1:10" x14ac:dyDescent="0.25">
      <c r="A206" s="134" t="s">
        <v>618</v>
      </c>
      <c r="B206" s="134" t="s">
        <v>383</v>
      </c>
      <c r="C206" s="134">
        <v>1</v>
      </c>
      <c r="D206" s="134" t="s">
        <v>613</v>
      </c>
      <c r="E206" s="134">
        <v>1</v>
      </c>
      <c r="F206" s="134" t="s">
        <v>437</v>
      </c>
      <c r="G206" s="134">
        <v>1</v>
      </c>
      <c r="H206" s="134" t="s">
        <v>618</v>
      </c>
      <c r="I206" s="134">
        <v>1</v>
      </c>
      <c r="J206" s="135">
        <v>62000</v>
      </c>
    </row>
    <row r="207" spans="1:10" x14ac:dyDescent="0.25">
      <c r="A207" s="134" t="s">
        <v>618</v>
      </c>
      <c r="B207" s="134" t="s">
        <v>379</v>
      </c>
      <c r="C207" s="134">
        <v>1</v>
      </c>
      <c r="D207" s="134" t="s">
        <v>613</v>
      </c>
      <c r="E207" s="134">
        <v>1</v>
      </c>
      <c r="F207" s="134" t="s">
        <v>437</v>
      </c>
      <c r="G207" s="134">
        <v>1</v>
      </c>
      <c r="H207" s="134" t="s">
        <v>618</v>
      </c>
      <c r="I207" s="134">
        <v>1</v>
      </c>
      <c r="J207" s="135">
        <v>62000</v>
      </c>
    </row>
    <row r="208" spans="1:10" x14ac:dyDescent="0.25">
      <c r="A208" s="134" t="s">
        <v>618</v>
      </c>
      <c r="B208" s="134" t="s">
        <v>260</v>
      </c>
      <c r="C208" s="134">
        <v>1</v>
      </c>
      <c r="D208" s="134" t="s">
        <v>613</v>
      </c>
      <c r="E208" s="134">
        <v>1</v>
      </c>
      <c r="F208" s="134" t="s">
        <v>436</v>
      </c>
      <c r="G208" s="134">
        <v>1</v>
      </c>
      <c r="H208" s="134" t="s">
        <v>618</v>
      </c>
      <c r="I208" s="134">
        <v>1</v>
      </c>
      <c r="J208" s="135">
        <v>62000</v>
      </c>
    </row>
    <row r="209" spans="1:10" x14ac:dyDescent="0.25">
      <c r="A209" s="134" t="s">
        <v>618</v>
      </c>
      <c r="B209" s="134" t="s">
        <v>257</v>
      </c>
      <c r="C209" s="134">
        <v>1</v>
      </c>
      <c r="D209" s="134" t="s">
        <v>613</v>
      </c>
      <c r="E209" s="134">
        <v>1</v>
      </c>
      <c r="F209" s="134" t="s">
        <v>436</v>
      </c>
      <c r="G209" s="134">
        <v>1</v>
      </c>
      <c r="H209" s="134" t="s">
        <v>618</v>
      </c>
      <c r="I209" s="134">
        <v>1</v>
      </c>
      <c r="J209" s="135">
        <v>62000</v>
      </c>
    </row>
    <row r="210" spans="1:10" x14ac:dyDescent="0.25">
      <c r="A210" s="134" t="s">
        <v>618</v>
      </c>
      <c r="B210" s="134" t="s">
        <v>254</v>
      </c>
      <c r="C210" s="134">
        <v>1</v>
      </c>
      <c r="D210" s="134" t="s">
        <v>613</v>
      </c>
      <c r="E210" s="134">
        <v>1</v>
      </c>
      <c r="F210" s="134" t="s">
        <v>436</v>
      </c>
      <c r="G210" s="134">
        <v>1</v>
      </c>
      <c r="H210" s="134" t="s">
        <v>618</v>
      </c>
      <c r="I210" s="134">
        <v>1</v>
      </c>
      <c r="J210" s="135">
        <v>62000</v>
      </c>
    </row>
    <row r="211" spans="1:10" x14ac:dyDescent="0.25">
      <c r="A211" s="134" t="s">
        <v>618</v>
      </c>
      <c r="B211" s="134" t="s">
        <v>383</v>
      </c>
      <c r="C211" s="134">
        <v>1</v>
      </c>
      <c r="D211" s="134" t="s">
        <v>613</v>
      </c>
      <c r="E211" s="134">
        <v>1</v>
      </c>
      <c r="F211" s="134" t="s">
        <v>436</v>
      </c>
      <c r="G211" s="134">
        <v>1</v>
      </c>
      <c r="H211" s="134" t="s">
        <v>618</v>
      </c>
      <c r="I211" s="134">
        <v>1</v>
      </c>
      <c r="J211" s="135">
        <v>62000</v>
      </c>
    </row>
    <row r="212" spans="1:10" x14ac:dyDescent="0.25">
      <c r="A212" s="134" t="s">
        <v>618</v>
      </c>
      <c r="B212" s="134" t="s">
        <v>379</v>
      </c>
      <c r="C212" s="134">
        <v>1</v>
      </c>
      <c r="D212" s="134" t="s">
        <v>613</v>
      </c>
      <c r="E212" s="134">
        <v>1</v>
      </c>
      <c r="F212" s="134" t="s">
        <v>436</v>
      </c>
      <c r="G212" s="134">
        <v>1</v>
      </c>
      <c r="H212" s="134" t="s">
        <v>618</v>
      </c>
      <c r="I212" s="134">
        <v>1</v>
      </c>
      <c r="J212" s="135">
        <v>62000</v>
      </c>
    </row>
    <row r="213" spans="1:10" x14ac:dyDescent="0.25">
      <c r="A213" s="134" t="s">
        <v>618</v>
      </c>
      <c r="B213" s="134" t="s">
        <v>437</v>
      </c>
      <c r="C213" s="134">
        <v>1</v>
      </c>
      <c r="D213" s="134" t="s">
        <v>260</v>
      </c>
      <c r="E213" s="134">
        <v>1</v>
      </c>
      <c r="F213" s="134" t="s">
        <v>613</v>
      </c>
      <c r="G213" s="134">
        <v>1</v>
      </c>
      <c r="H213" s="134" t="s">
        <v>618</v>
      </c>
      <c r="I213" s="134">
        <v>1</v>
      </c>
      <c r="J213" s="135">
        <v>62000</v>
      </c>
    </row>
    <row r="214" spans="1:10" x14ac:dyDescent="0.25">
      <c r="A214" s="134" t="s">
        <v>618</v>
      </c>
      <c r="B214" s="134" t="s">
        <v>437</v>
      </c>
      <c r="C214" s="134">
        <v>1</v>
      </c>
      <c r="D214" s="134" t="s">
        <v>257</v>
      </c>
      <c r="E214" s="134">
        <v>1</v>
      </c>
      <c r="F214" s="134" t="s">
        <v>613</v>
      </c>
      <c r="G214" s="134">
        <v>1</v>
      </c>
      <c r="H214" s="134" t="s">
        <v>618</v>
      </c>
      <c r="I214" s="134">
        <v>1</v>
      </c>
      <c r="J214" s="135">
        <v>62000</v>
      </c>
    </row>
    <row r="215" spans="1:10" x14ac:dyDescent="0.25">
      <c r="A215" s="134" t="s">
        <v>618</v>
      </c>
      <c r="B215" s="134" t="s">
        <v>437</v>
      </c>
      <c r="C215" s="134">
        <v>1</v>
      </c>
      <c r="D215" s="134" t="s">
        <v>254</v>
      </c>
      <c r="E215" s="134">
        <v>1</v>
      </c>
      <c r="F215" s="134" t="s">
        <v>613</v>
      </c>
      <c r="G215" s="134">
        <v>1</v>
      </c>
      <c r="H215" s="134" t="s">
        <v>618</v>
      </c>
      <c r="I215" s="134">
        <v>1</v>
      </c>
      <c r="J215" s="135">
        <v>62000</v>
      </c>
    </row>
    <row r="216" spans="1:10" x14ac:dyDescent="0.25">
      <c r="A216" s="134" t="s">
        <v>618</v>
      </c>
      <c r="B216" s="134" t="s">
        <v>437</v>
      </c>
      <c r="C216" s="134">
        <v>1</v>
      </c>
      <c r="D216" s="134" t="s">
        <v>383</v>
      </c>
      <c r="E216" s="134">
        <v>1</v>
      </c>
      <c r="F216" s="134" t="s">
        <v>613</v>
      </c>
      <c r="G216" s="134">
        <v>1</v>
      </c>
      <c r="H216" s="134" t="s">
        <v>618</v>
      </c>
      <c r="I216" s="134">
        <v>1</v>
      </c>
      <c r="J216" s="135">
        <v>62000</v>
      </c>
    </row>
    <row r="217" spans="1:10" x14ac:dyDescent="0.25">
      <c r="A217" s="134" t="s">
        <v>618</v>
      </c>
      <c r="B217" s="134" t="s">
        <v>437</v>
      </c>
      <c r="C217" s="134">
        <v>1</v>
      </c>
      <c r="D217" s="134" t="s">
        <v>379</v>
      </c>
      <c r="E217" s="134">
        <v>1</v>
      </c>
      <c r="F217" s="134" t="s">
        <v>613</v>
      </c>
      <c r="G217" s="134">
        <v>1</v>
      </c>
      <c r="H217" s="134" t="s">
        <v>618</v>
      </c>
      <c r="I217" s="134">
        <v>1</v>
      </c>
      <c r="J217" s="135">
        <v>62000</v>
      </c>
    </row>
    <row r="218" spans="1:10" x14ac:dyDescent="0.25">
      <c r="A218" s="134" t="s">
        <v>618</v>
      </c>
      <c r="B218" s="134" t="s">
        <v>436</v>
      </c>
      <c r="C218" s="134">
        <v>1</v>
      </c>
      <c r="D218" s="134" t="s">
        <v>260</v>
      </c>
      <c r="E218" s="134">
        <v>1</v>
      </c>
      <c r="F218" s="134" t="s">
        <v>613</v>
      </c>
      <c r="G218" s="134">
        <v>1</v>
      </c>
      <c r="H218" s="134" t="s">
        <v>618</v>
      </c>
      <c r="I218" s="134">
        <v>1</v>
      </c>
      <c r="J218" s="135">
        <v>62000</v>
      </c>
    </row>
    <row r="219" spans="1:10" x14ac:dyDescent="0.25">
      <c r="A219" s="134" t="s">
        <v>618</v>
      </c>
      <c r="B219" s="134" t="s">
        <v>436</v>
      </c>
      <c r="C219" s="134">
        <v>1</v>
      </c>
      <c r="D219" s="134" t="s">
        <v>257</v>
      </c>
      <c r="E219" s="134">
        <v>1</v>
      </c>
      <c r="F219" s="134" t="s">
        <v>613</v>
      </c>
      <c r="G219" s="134">
        <v>1</v>
      </c>
      <c r="H219" s="134" t="s">
        <v>618</v>
      </c>
      <c r="I219" s="134">
        <v>1</v>
      </c>
      <c r="J219" s="135">
        <v>62000</v>
      </c>
    </row>
    <row r="220" spans="1:10" x14ac:dyDescent="0.25">
      <c r="A220" s="134" t="s">
        <v>618</v>
      </c>
      <c r="B220" s="134" t="s">
        <v>436</v>
      </c>
      <c r="C220" s="134">
        <v>1</v>
      </c>
      <c r="D220" s="134" t="s">
        <v>254</v>
      </c>
      <c r="E220" s="134">
        <v>1</v>
      </c>
      <c r="F220" s="134" t="s">
        <v>613</v>
      </c>
      <c r="G220" s="134">
        <v>1</v>
      </c>
      <c r="H220" s="134" t="s">
        <v>618</v>
      </c>
      <c r="I220" s="134">
        <v>1</v>
      </c>
      <c r="J220" s="135">
        <v>62000</v>
      </c>
    </row>
    <row r="221" spans="1:10" x14ac:dyDescent="0.25">
      <c r="A221" s="134" t="s">
        <v>618</v>
      </c>
      <c r="B221" s="134" t="s">
        <v>436</v>
      </c>
      <c r="C221" s="134">
        <v>1</v>
      </c>
      <c r="D221" s="134" t="s">
        <v>383</v>
      </c>
      <c r="E221" s="134">
        <v>1</v>
      </c>
      <c r="F221" s="134" t="s">
        <v>613</v>
      </c>
      <c r="G221" s="134">
        <v>1</v>
      </c>
      <c r="H221" s="134" t="s">
        <v>618</v>
      </c>
      <c r="I221" s="134">
        <v>1</v>
      </c>
      <c r="J221" s="135">
        <v>62000</v>
      </c>
    </row>
    <row r="222" spans="1:10" x14ac:dyDescent="0.25">
      <c r="A222" s="134" t="s">
        <v>618</v>
      </c>
      <c r="B222" s="134" t="s">
        <v>436</v>
      </c>
      <c r="C222" s="134">
        <v>1</v>
      </c>
      <c r="D222" s="134" t="s">
        <v>379</v>
      </c>
      <c r="E222" s="134">
        <v>1</v>
      </c>
      <c r="F222" s="134" t="s">
        <v>613</v>
      </c>
      <c r="G222" s="134">
        <v>1</v>
      </c>
      <c r="H222" s="134" t="s">
        <v>618</v>
      </c>
      <c r="I222" s="134">
        <v>1</v>
      </c>
      <c r="J222" s="135">
        <v>62000</v>
      </c>
    </row>
    <row r="223" spans="1:10" x14ac:dyDescent="0.25">
      <c r="A223" s="134" t="s">
        <v>619</v>
      </c>
      <c r="B223" s="134" t="s">
        <v>613</v>
      </c>
      <c r="C223" s="134">
        <v>1</v>
      </c>
      <c r="D223" s="134" t="s">
        <v>395</v>
      </c>
      <c r="E223" s="134">
        <v>1</v>
      </c>
      <c r="H223" s="134" t="s">
        <v>619</v>
      </c>
      <c r="I223" s="134">
        <v>1</v>
      </c>
      <c r="J223" s="135">
        <v>40000</v>
      </c>
    </row>
    <row r="224" spans="1:10" x14ac:dyDescent="0.25">
      <c r="A224" s="134" t="s">
        <v>619</v>
      </c>
      <c r="B224" s="134" t="s">
        <v>395</v>
      </c>
      <c r="C224" s="134">
        <v>1</v>
      </c>
      <c r="D224" s="134" t="s">
        <v>613</v>
      </c>
      <c r="E224" s="134">
        <v>1</v>
      </c>
      <c r="H224" s="134" t="s">
        <v>619</v>
      </c>
      <c r="I224" s="134">
        <v>1</v>
      </c>
      <c r="J224" s="135">
        <v>40000</v>
      </c>
    </row>
    <row r="225" spans="1:11" x14ac:dyDescent="0.25">
      <c r="A225" s="134" t="s">
        <v>619</v>
      </c>
      <c r="B225" s="134" t="s">
        <v>613</v>
      </c>
      <c r="C225" s="134">
        <v>1</v>
      </c>
      <c r="D225" s="134" t="s">
        <v>394</v>
      </c>
      <c r="E225" s="134">
        <v>1</v>
      </c>
      <c r="H225" s="134" t="s">
        <v>619</v>
      </c>
      <c r="I225" s="134">
        <v>1</v>
      </c>
      <c r="J225" s="135">
        <v>40000</v>
      </c>
    </row>
    <row r="226" spans="1:11" x14ac:dyDescent="0.25">
      <c r="A226" s="134" t="s">
        <v>619</v>
      </c>
      <c r="B226" s="134" t="s">
        <v>394</v>
      </c>
      <c r="C226" s="134">
        <v>1</v>
      </c>
      <c r="D226" s="134" t="s">
        <v>613</v>
      </c>
      <c r="E226" s="134">
        <v>1</v>
      </c>
      <c r="H226" s="134" t="s">
        <v>619</v>
      </c>
      <c r="I226" s="134">
        <v>1</v>
      </c>
      <c r="J226" s="135">
        <v>40000</v>
      </c>
    </row>
    <row r="227" spans="1:11" x14ac:dyDescent="0.25">
      <c r="A227" s="134" t="s">
        <v>487</v>
      </c>
      <c r="B227" s="134" t="s">
        <v>477</v>
      </c>
      <c r="C227" s="134">
        <v>1</v>
      </c>
      <c r="D227" s="134" t="s">
        <v>451</v>
      </c>
      <c r="E227" s="134">
        <v>1</v>
      </c>
      <c r="H227" s="134" t="s">
        <v>487</v>
      </c>
      <c r="I227" s="134">
        <v>1</v>
      </c>
      <c r="J227" s="135">
        <v>48400</v>
      </c>
      <c r="K227" s="134" t="s">
        <v>472</v>
      </c>
    </row>
    <row r="228" spans="1:11" x14ac:dyDescent="0.25">
      <c r="A228" s="134" t="s">
        <v>487</v>
      </c>
      <c r="B228" s="134" t="s">
        <v>451</v>
      </c>
      <c r="C228" s="134">
        <v>1</v>
      </c>
      <c r="D228" s="134" t="s">
        <v>477</v>
      </c>
      <c r="E228" s="134">
        <v>1</v>
      </c>
      <c r="H228" s="134" t="s">
        <v>487</v>
      </c>
      <c r="I228" s="134">
        <v>1</v>
      </c>
      <c r="J228" s="135">
        <v>48400</v>
      </c>
      <c r="K228" s="134" t="s">
        <v>472</v>
      </c>
    </row>
    <row r="229" spans="1:11" x14ac:dyDescent="0.25">
      <c r="A229" s="134" t="s">
        <v>655</v>
      </c>
      <c r="B229" s="134" t="s">
        <v>593</v>
      </c>
      <c r="C229" s="134">
        <v>1</v>
      </c>
      <c r="D229" s="134" t="s">
        <v>451</v>
      </c>
      <c r="E229" s="134">
        <v>1</v>
      </c>
      <c r="H229" s="134" t="s">
        <v>655</v>
      </c>
      <c r="I229" s="134">
        <v>1</v>
      </c>
      <c r="J229" s="135">
        <v>60500</v>
      </c>
    </row>
    <row r="230" spans="1:11" x14ac:dyDescent="0.25">
      <c r="A230" s="134" t="s">
        <v>655</v>
      </c>
      <c r="B230" s="134" t="s">
        <v>451</v>
      </c>
      <c r="C230" s="134">
        <v>1</v>
      </c>
      <c r="D230" s="134" t="s">
        <v>593</v>
      </c>
      <c r="E230" s="134">
        <v>1</v>
      </c>
      <c r="H230" s="134" t="s">
        <v>655</v>
      </c>
      <c r="I230" s="134">
        <v>1</v>
      </c>
      <c r="J230" s="135">
        <v>60500</v>
      </c>
    </row>
    <row r="231" spans="1:11" x14ac:dyDescent="0.25">
      <c r="A231" s="134" t="s">
        <v>656</v>
      </c>
      <c r="B231" s="134" t="s">
        <v>451</v>
      </c>
      <c r="C231" s="134">
        <v>1</v>
      </c>
      <c r="D231" s="134" t="s">
        <v>611</v>
      </c>
      <c r="E231" s="134">
        <v>1</v>
      </c>
      <c r="H231" s="134" t="s">
        <v>656</v>
      </c>
      <c r="I231" s="134">
        <v>1</v>
      </c>
      <c r="J231" s="135">
        <v>19200</v>
      </c>
    </row>
    <row r="232" spans="1:11" x14ac:dyDescent="0.25">
      <c r="A232" s="134" t="s">
        <v>656</v>
      </c>
      <c r="B232" s="134" t="s">
        <v>611</v>
      </c>
      <c r="C232" s="134">
        <v>1</v>
      </c>
      <c r="D232" s="134" t="s">
        <v>451</v>
      </c>
      <c r="E232" s="134">
        <v>1</v>
      </c>
      <c r="H232" s="134" t="s">
        <v>656</v>
      </c>
      <c r="I232" s="134">
        <v>1</v>
      </c>
      <c r="J232" s="135">
        <v>19200</v>
      </c>
    </row>
    <row r="233" spans="1:11" x14ac:dyDescent="0.25">
      <c r="A233" s="134" t="s">
        <v>450</v>
      </c>
      <c r="B233" s="134" t="s">
        <v>422</v>
      </c>
      <c r="C233" s="134">
        <v>1</v>
      </c>
      <c r="D233" s="134" t="s">
        <v>55</v>
      </c>
      <c r="E233" s="134">
        <v>1</v>
      </c>
      <c r="F233" s="134" t="s">
        <v>451</v>
      </c>
      <c r="G233" s="134">
        <v>1</v>
      </c>
      <c r="H233" s="134" t="s">
        <v>450</v>
      </c>
      <c r="I233" s="134">
        <v>1</v>
      </c>
      <c r="J233" s="135">
        <v>44000</v>
      </c>
    </row>
    <row r="234" spans="1:11" x14ac:dyDescent="0.25">
      <c r="A234" s="134" t="s">
        <v>450</v>
      </c>
      <c r="B234" s="134" t="s">
        <v>422</v>
      </c>
      <c r="C234" s="134">
        <v>1</v>
      </c>
      <c r="D234" s="134" t="s">
        <v>259</v>
      </c>
      <c r="E234" s="134">
        <v>1</v>
      </c>
      <c r="F234" s="134" t="s">
        <v>451</v>
      </c>
      <c r="G234" s="134">
        <v>1</v>
      </c>
      <c r="H234" s="134" t="s">
        <v>450</v>
      </c>
      <c r="I234" s="134">
        <v>1</v>
      </c>
      <c r="J234" s="135">
        <v>44000</v>
      </c>
    </row>
    <row r="235" spans="1:11" x14ac:dyDescent="0.25">
      <c r="A235" s="134" t="s">
        <v>657</v>
      </c>
      <c r="B235" s="134" t="s">
        <v>592</v>
      </c>
      <c r="C235" s="134">
        <v>1</v>
      </c>
      <c r="D235" s="134" t="s">
        <v>380</v>
      </c>
      <c r="E235" s="134">
        <v>1</v>
      </c>
      <c r="H235" s="134" t="s">
        <v>657</v>
      </c>
      <c r="I235" s="134">
        <v>1</v>
      </c>
      <c r="J235" s="135">
        <v>170300</v>
      </c>
    </row>
    <row r="236" spans="1:11" x14ac:dyDescent="0.25">
      <c r="A236" s="134" t="s">
        <v>657</v>
      </c>
      <c r="B236" s="134" t="s">
        <v>380</v>
      </c>
      <c r="C236" s="134">
        <v>1</v>
      </c>
      <c r="D236" s="134" t="s">
        <v>592</v>
      </c>
      <c r="E236" s="134">
        <v>1</v>
      </c>
      <c r="H236" s="134" t="s">
        <v>657</v>
      </c>
      <c r="I236" s="134">
        <v>1</v>
      </c>
      <c r="J236" s="135">
        <v>170300</v>
      </c>
    </row>
    <row r="237" spans="1:11" x14ac:dyDescent="0.25">
      <c r="A237" s="134" t="s">
        <v>657</v>
      </c>
      <c r="B237" s="134" t="s">
        <v>592</v>
      </c>
      <c r="C237" s="134">
        <v>1</v>
      </c>
      <c r="D237" s="134" t="s">
        <v>454</v>
      </c>
      <c r="E237" s="134">
        <v>1</v>
      </c>
      <c r="F237" s="134" t="s">
        <v>412</v>
      </c>
      <c r="G237" s="134">
        <v>1</v>
      </c>
      <c r="H237" s="134" t="s">
        <v>657</v>
      </c>
      <c r="I237" s="134">
        <v>1</v>
      </c>
      <c r="J237" s="135">
        <v>170300</v>
      </c>
    </row>
    <row r="238" spans="1:11" x14ac:dyDescent="0.25">
      <c r="A238" s="134" t="s">
        <v>657</v>
      </c>
      <c r="B238" s="134" t="s">
        <v>454</v>
      </c>
      <c r="C238" s="134">
        <v>1</v>
      </c>
      <c r="D238" s="134" t="s">
        <v>412</v>
      </c>
      <c r="E238" s="134">
        <v>1</v>
      </c>
      <c r="F238" s="134" t="s">
        <v>592</v>
      </c>
      <c r="G238" s="134">
        <v>1</v>
      </c>
      <c r="H238" s="134" t="s">
        <v>657</v>
      </c>
      <c r="I238" s="134">
        <v>1</v>
      </c>
      <c r="J238" s="135">
        <v>170300</v>
      </c>
    </row>
    <row r="239" spans="1:11" x14ac:dyDescent="0.25">
      <c r="A239" s="134" t="s">
        <v>657</v>
      </c>
      <c r="B239" s="134" t="s">
        <v>412</v>
      </c>
      <c r="C239" s="134">
        <v>1</v>
      </c>
      <c r="D239" s="134" t="s">
        <v>592</v>
      </c>
      <c r="E239" s="134">
        <v>1</v>
      </c>
      <c r="F239" s="134" t="s">
        <v>454</v>
      </c>
      <c r="G239" s="134">
        <v>1</v>
      </c>
      <c r="H239" s="134" t="s">
        <v>657</v>
      </c>
      <c r="I239" s="134">
        <v>1</v>
      </c>
      <c r="J239" s="135">
        <v>170300</v>
      </c>
    </row>
    <row r="240" spans="1:11" x14ac:dyDescent="0.25">
      <c r="A240" s="134" t="s">
        <v>415</v>
      </c>
      <c r="B240" s="134" t="s">
        <v>412</v>
      </c>
      <c r="C240" s="134">
        <v>1</v>
      </c>
      <c r="H240" s="134" t="s">
        <v>415</v>
      </c>
      <c r="I240" s="134">
        <v>1</v>
      </c>
      <c r="J240" s="135">
        <v>7200</v>
      </c>
    </row>
    <row r="241" spans="1:11" x14ac:dyDescent="0.25">
      <c r="A241" s="134" t="s">
        <v>441</v>
      </c>
      <c r="B241" s="134" t="s">
        <v>415</v>
      </c>
      <c r="C241" s="134">
        <v>1</v>
      </c>
      <c r="D241" s="134" t="s">
        <v>416</v>
      </c>
      <c r="E241" s="134">
        <v>1</v>
      </c>
      <c r="H241" s="134" t="s">
        <v>441</v>
      </c>
      <c r="I241" s="134">
        <v>1</v>
      </c>
      <c r="J241" s="135">
        <v>30000</v>
      </c>
    </row>
    <row r="242" spans="1:11" x14ac:dyDescent="0.25">
      <c r="A242" s="134" t="s">
        <v>597</v>
      </c>
      <c r="B242" s="134" t="s">
        <v>594</v>
      </c>
      <c r="C242" s="134">
        <v>1</v>
      </c>
      <c r="D242" s="134" t="s">
        <v>451</v>
      </c>
      <c r="E242" s="134">
        <v>1</v>
      </c>
      <c r="H242" s="134" t="s">
        <v>597</v>
      </c>
      <c r="I242" s="134">
        <v>1</v>
      </c>
      <c r="J242" s="135">
        <v>65000</v>
      </c>
    </row>
    <row r="243" spans="1:11" x14ac:dyDescent="0.25">
      <c r="A243" s="134" t="s">
        <v>597</v>
      </c>
      <c r="B243" s="134" t="s">
        <v>451</v>
      </c>
      <c r="C243" s="134">
        <v>1</v>
      </c>
      <c r="D243" s="134" t="s">
        <v>594</v>
      </c>
      <c r="E243" s="134">
        <v>1</v>
      </c>
      <c r="H243" s="134" t="s">
        <v>597</v>
      </c>
      <c r="I243" s="134">
        <v>1</v>
      </c>
      <c r="J243" s="135">
        <v>65000</v>
      </c>
    </row>
    <row r="244" spans="1:11" x14ac:dyDescent="0.25">
      <c r="A244" s="134" t="s">
        <v>620</v>
      </c>
      <c r="B244" s="134" t="s">
        <v>613</v>
      </c>
      <c r="C244" s="134">
        <v>1</v>
      </c>
      <c r="D244" s="134" t="s">
        <v>451</v>
      </c>
      <c r="E244" s="134">
        <v>1</v>
      </c>
      <c r="H244" s="134" t="s">
        <v>620</v>
      </c>
      <c r="I244" s="134">
        <v>1</v>
      </c>
      <c r="J244" s="135">
        <v>54000</v>
      </c>
    </row>
    <row r="245" spans="1:11" x14ac:dyDescent="0.25">
      <c r="A245" s="134" t="s">
        <v>620</v>
      </c>
      <c r="B245" s="134" t="s">
        <v>451</v>
      </c>
      <c r="C245" s="134">
        <v>1</v>
      </c>
      <c r="D245" s="134" t="s">
        <v>613</v>
      </c>
      <c r="E245" s="134">
        <v>1</v>
      </c>
      <c r="H245" s="134" t="s">
        <v>620</v>
      </c>
      <c r="I245" s="134">
        <v>1</v>
      </c>
      <c r="J245" s="135">
        <v>54000</v>
      </c>
    </row>
    <row r="246" spans="1:11" x14ac:dyDescent="0.25">
      <c r="A246" s="134" t="s">
        <v>412</v>
      </c>
      <c r="B246" s="134" t="s">
        <v>373</v>
      </c>
      <c r="C246" s="134">
        <v>1</v>
      </c>
      <c r="H246" s="134" t="s">
        <v>412</v>
      </c>
      <c r="I246" s="134">
        <v>1</v>
      </c>
      <c r="J246" s="135">
        <v>5400</v>
      </c>
    </row>
    <row r="247" spans="1:11" x14ac:dyDescent="0.25">
      <c r="A247" s="134" t="s">
        <v>412</v>
      </c>
      <c r="B247" s="134" t="s">
        <v>376</v>
      </c>
      <c r="C247" s="134">
        <v>1</v>
      </c>
      <c r="H247" s="134" t="s">
        <v>412</v>
      </c>
      <c r="I247" s="134">
        <v>1</v>
      </c>
      <c r="J247" s="135">
        <v>5400</v>
      </c>
    </row>
    <row r="248" spans="1:11" x14ac:dyDescent="0.25">
      <c r="A248" s="134" t="s">
        <v>480</v>
      </c>
      <c r="B248" s="134" t="s">
        <v>477</v>
      </c>
      <c r="C248" s="134">
        <v>1</v>
      </c>
      <c r="D248" s="134" t="s">
        <v>412</v>
      </c>
      <c r="E248" s="134">
        <v>1</v>
      </c>
      <c r="H248" s="134" t="s">
        <v>480</v>
      </c>
      <c r="I248" s="134">
        <v>1</v>
      </c>
      <c r="J248" s="135">
        <v>52800</v>
      </c>
      <c r="K248" s="134" t="s">
        <v>472</v>
      </c>
    </row>
    <row r="249" spans="1:11" x14ac:dyDescent="0.25">
      <c r="A249" s="134" t="s">
        <v>480</v>
      </c>
      <c r="B249" s="134" t="s">
        <v>412</v>
      </c>
      <c r="C249" s="134">
        <v>1</v>
      </c>
      <c r="D249" s="134" t="s">
        <v>477</v>
      </c>
      <c r="E249" s="134">
        <v>1</v>
      </c>
      <c r="H249" s="134" t="s">
        <v>480</v>
      </c>
      <c r="I249" s="134">
        <v>1</v>
      </c>
      <c r="J249" s="135">
        <v>52800</v>
      </c>
      <c r="K249" s="134" t="s">
        <v>472</v>
      </c>
    </row>
    <row r="250" spans="1:11" x14ac:dyDescent="0.25">
      <c r="A250" s="134" t="s">
        <v>658</v>
      </c>
      <c r="B250" s="134" t="s">
        <v>593</v>
      </c>
      <c r="C250" s="134">
        <v>1</v>
      </c>
      <c r="D250" s="134" t="s">
        <v>412</v>
      </c>
      <c r="E250" s="134">
        <v>1</v>
      </c>
      <c r="H250" s="134" t="s">
        <v>658</v>
      </c>
      <c r="I250" s="134">
        <v>1</v>
      </c>
      <c r="J250" s="135">
        <v>64900</v>
      </c>
    </row>
    <row r="251" spans="1:11" x14ac:dyDescent="0.25">
      <c r="A251" s="134" t="s">
        <v>658</v>
      </c>
      <c r="B251" s="134" t="s">
        <v>412</v>
      </c>
      <c r="C251" s="134">
        <v>1</v>
      </c>
      <c r="D251" s="134" t="s">
        <v>593</v>
      </c>
      <c r="E251" s="134">
        <v>1</v>
      </c>
      <c r="H251" s="134" t="s">
        <v>658</v>
      </c>
      <c r="I251" s="134">
        <v>1</v>
      </c>
      <c r="J251" s="135">
        <v>64900</v>
      </c>
    </row>
    <row r="252" spans="1:11" x14ac:dyDescent="0.25">
      <c r="A252" s="134" t="s">
        <v>640</v>
      </c>
      <c r="B252" s="134" t="s">
        <v>578</v>
      </c>
      <c r="C252" s="134">
        <v>1</v>
      </c>
      <c r="D252" s="134" t="s">
        <v>631</v>
      </c>
      <c r="E252" s="134">
        <v>1</v>
      </c>
      <c r="H252" s="134" t="s">
        <v>640</v>
      </c>
      <c r="I252" s="134">
        <v>1</v>
      </c>
      <c r="J252" s="135">
        <v>26000</v>
      </c>
    </row>
    <row r="253" spans="1:11" x14ac:dyDescent="0.25">
      <c r="A253" s="134" t="s">
        <v>640</v>
      </c>
      <c r="B253" s="134" t="s">
        <v>631</v>
      </c>
      <c r="C253" s="134">
        <v>1</v>
      </c>
      <c r="D253" s="134" t="s">
        <v>578</v>
      </c>
      <c r="E253" s="134">
        <v>1</v>
      </c>
      <c r="H253" s="134" t="s">
        <v>640</v>
      </c>
      <c r="I253" s="134">
        <v>1</v>
      </c>
      <c r="J253" s="135">
        <v>26000</v>
      </c>
    </row>
    <row r="254" spans="1:11" x14ac:dyDescent="0.25">
      <c r="A254" s="134" t="s">
        <v>639</v>
      </c>
      <c r="B254" s="134" t="s">
        <v>634</v>
      </c>
      <c r="C254" s="134">
        <v>1</v>
      </c>
      <c r="D254" s="134" t="s">
        <v>631</v>
      </c>
      <c r="E254" s="134">
        <v>1</v>
      </c>
      <c r="H254" s="134" t="s">
        <v>639</v>
      </c>
      <c r="I254" s="134">
        <v>1</v>
      </c>
      <c r="J254" s="135">
        <v>26000</v>
      </c>
    </row>
    <row r="255" spans="1:11" x14ac:dyDescent="0.25">
      <c r="A255" s="134" t="s">
        <v>639</v>
      </c>
      <c r="B255" s="134" t="s">
        <v>631</v>
      </c>
      <c r="C255" s="134">
        <v>1</v>
      </c>
      <c r="D255" s="134" t="s">
        <v>634</v>
      </c>
      <c r="E255" s="134">
        <v>1</v>
      </c>
      <c r="H255" s="134" t="s">
        <v>639</v>
      </c>
      <c r="I255" s="134">
        <v>1</v>
      </c>
      <c r="J255" s="135">
        <v>26000</v>
      </c>
    </row>
    <row r="256" spans="1:11" x14ac:dyDescent="0.25">
      <c r="A256" s="134" t="s">
        <v>631</v>
      </c>
      <c r="B256" s="134" t="s">
        <v>412</v>
      </c>
      <c r="C256" s="134">
        <v>1</v>
      </c>
      <c r="D256" s="134" t="s">
        <v>412</v>
      </c>
      <c r="E256" s="134">
        <v>1</v>
      </c>
      <c r="H256" s="134" t="s">
        <v>631</v>
      </c>
      <c r="I256" s="134">
        <v>1</v>
      </c>
      <c r="J256" s="135">
        <v>16000</v>
      </c>
    </row>
    <row r="257" spans="1:11" x14ac:dyDescent="0.25">
      <c r="A257" s="134" t="s">
        <v>631</v>
      </c>
      <c r="B257" s="134" t="s">
        <v>412</v>
      </c>
      <c r="C257" s="134">
        <v>1</v>
      </c>
      <c r="D257" s="134" t="s">
        <v>413</v>
      </c>
      <c r="E257" s="134">
        <v>1</v>
      </c>
      <c r="H257" s="134" t="s">
        <v>631</v>
      </c>
      <c r="I257" s="134">
        <v>1</v>
      </c>
      <c r="J257" s="135">
        <v>16000</v>
      </c>
    </row>
    <row r="258" spans="1:11" x14ac:dyDescent="0.25">
      <c r="A258" s="134" t="s">
        <v>631</v>
      </c>
      <c r="B258" s="134" t="s">
        <v>413</v>
      </c>
      <c r="C258" s="134">
        <v>1</v>
      </c>
      <c r="D258" s="134" t="s">
        <v>412</v>
      </c>
      <c r="E258" s="134">
        <v>1</v>
      </c>
      <c r="H258" s="134" t="s">
        <v>631</v>
      </c>
      <c r="I258" s="134">
        <v>1</v>
      </c>
      <c r="J258" s="135">
        <v>16000</v>
      </c>
    </row>
    <row r="259" spans="1:11" x14ac:dyDescent="0.25">
      <c r="A259" s="134" t="s">
        <v>631</v>
      </c>
      <c r="B259" s="134" t="s">
        <v>413</v>
      </c>
      <c r="C259" s="134">
        <v>1</v>
      </c>
      <c r="D259" s="134" t="s">
        <v>413</v>
      </c>
      <c r="E259" s="134">
        <v>1</v>
      </c>
      <c r="H259" s="134" t="s">
        <v>631</v>
      </c>
      <c r="I259" s="134">
        <v>1</v>
      </c>
      <c r="J259" s="135">
        <v>16000</v>
      </c>
    </row>
    <row r="260" spans="1:11" x14ac:dyDescent="0.25">
      <c r="A260" s="134" t="s">
        <v>621</v>
      </c>
      <c r="B260" s="134" t="s">
        <v>613</v>
      </c>
      <c r="C260" s="134">
        <v>1</v>
      </c>
      <c r="D260" s="134" t="s">
        <v>412</v>
      </c>
      <c r="E260" s="134">
        <v>1</v>
      </c>
      <c r="H260" s="134" t="s">
        <v>621</v>
      </c>
      <c r="I260" s="134">
        <v>1</v>
      </c>
      <c r="J260" s="135">
        <v>62000</v>
      </c>
    </row>
    <row r="261" spans="1:11" x14ac:dyDescent="0.25">
      <c r="A261" s="134" t="s">
        <v>621</v>
      </c>
      <c r="B261" s="134" t="s">
        <v>412</v>
      </c>
      <c r="C261" s="134">
        <v>1</v>
      </c>
      <c r="D261" s="134" t="s">
        <v>613</v>
      </c>
      <c r="E261" s="134">
        <v>1</v>
      </c>
      <c r="H261" s="134" t="s">
        <v>621</v>
      </c>
      <c r="I261" s="134">
        <v>1</v>
      </c>
      <c r="J261" s="135">
        <v>62000</v>
      </c>
    </row>
    <row r="262" spans="1:11" x14ac:dyDescent="0.25">
      <c r="A262" s="134" t="s">
        <v>384</v>
      </c>
      <c r="B262" s="134" t="s">
        <v>7</v>
      </c>
      <c r="C262" s="134">
        <v>1</v>
      </c>
      <c r="H262" s="134" t="s">
        <v>385</v>
      </c>
      <c r="I262" s="134">
        <v>1</v>
      </c>
    </row>
    <row r="263" spans="1:11" x14ac:dyDescent="0.25">
      <c r="A263" s="134" t="s">
        <v>439</v>
      </c>
      <c r="B263" s="134" t="s">
        <v>409</v>
      </c>
      <c r="C263" s="134">
        <v>1</v>
      </c>
      <c r="D263" s="134" t="s">
        <v>31</v>
      </c>
      <c r="E263" s="134">
        <v>1</v>
      </c>
      <c r="H263" s="134" t="s">
        <v>439</v>
      </c>
      <c r="I263" s="134">
        <v>1</v>
      </c>
      <c r="J263" s="135">
        <v>5400</v>
      </c>
    </row>
    <row r="264" spans="1:11" x14ac:dyDescent="0.25">
      <c r="A264" s="134" t="s">
        <v>439</v>
      </c>
      <c r="B264" s="134" t="s">
        <v>440</v>
      </c>
      <c r="C264" s="134">
        <v>1</v>
      </c>
      <c r="D264" s="134" t="s">
        <v>31</v>
      </c>
      <c r="E264" s="134">
        <v>1</v>
      </c>
      <c r="H264" s="134" t="s">
        <v>439</v>
      </c>
      <c r="I264" s="134">
        <v>1</v>
      </c>
      <c r="J264" s="135">
        <v>5400</v>
      </c>
    </row>
    <row r="265" spans="1:11" x14ac:dyDescent="0.25">
      <c r="A265" s="134" t="s">
        <v>659</v>
      </c>
      <c r="B265" s="134" t="s">
        <v>593</v>
      </c>
      <c r="C265" s="134">
        <v>1</v>
      </c>
      <c r="D265" s="134" t="s">
        <v>422</v>
      </c>
      <c r="E265" s="134">
        <v>1</v>
      </c>
      <c r="H265" s="134" t="s">
        <v>659</v>
      </c>
      <c r="I265" s="134">
        <v>1</v>
      </c>
      <c r="J265" s="135">
        <v>97200</v>
      </c>
    </row>
    <row r="266" spans="1:11" x14ac:dyDescent="0.25">
      <c r="A266" s="134" t="s">
        <v>659</v>
      </c>
      <c r="B266" s="134" t="s">
        <v>422</v>
      </c>
      <c r="C266" s="134">
        <v>1</v>
      </c>
      <c r="D266" s="134" t="s">
        <v>593</v>
      </c>
      <c r="E266" s="134">
        <v>1</v>
      </c>
      <c r="H266" s="134" t="s">
        <v>659</v>
      </c>
      <c r="I266" s="134">
        <v>1</v>
      </c>
      <c r="J266" s="135">
        <v>97200</v>
      </c>
    </row>
    <row r="267" spans="1:11" x14ac:dyDescent="0.25">
      <c r="A267" s="134" t="s">
        <v>598</v>
      </c>
      <c r="B267" s="134" t="s">
        <v>594</v>
      </c>
      <c r="C267" s="134">
        <v>1</v>
      </c>
      <c r="D267" s="134" t="s">
        <v>422</v>
      </c>
      <c r="E267" s="134">
        <v>1</v>
      </c>
      <c r="H267" s="134" t="s">
        <v>598</v>
      </c>
      <c r="I267" s="134">
        <v>1</v>
      </c>
      <c r="J267" s="135">
        <v>105000</v>
      </c>
    </row>
    <row r="268" spans="1:11" x14ac:dyDescent="0.25">
      <c r="A268" s="134" t="s">
        <v>598</v>
      </c>
      <c r="B268" s="134" t="s">
        <v>422</v>
      </c>
      <c r="C268" s="134">
        <v>1</v>
      </c>
      <c r="D268" s="134" t="s">
        <v>594</v>
      </c>
      <c r="E268" s="134">
        <v>1</v>
      </c>
      <c r="H268" s="134" t="s">
        <v>598</v>
      </c>
      <c r="I268" s="134">
        <v>1</v>
      </c>
      <c r="J268" s="135">
        <v>105000</v>
      </c>
    </row>
    <row r="269" spans="1:11" x14ac:dyDescent="0.25">
      <c r="A269" s="134" t="s">
        <v>482</v>
      </c>
      <c r="B269" s="134" t="s">
        <v>477</v>
      </c>
      <c r="C269" s="134">
        <v>1</v>
      </c>
      <c r="D269" s="134" t="s">
        <v>422</v>
      </c>
      <c r="E269" s="134">
        <v>1</v>
      </c>
      <c r="H269" s="134" t="s">
        <v>482</v>
      </c>
      <c r="I269" s="134">
        <v>1</v>
      </c>
      <c r="J269" s="135">
        <v>85100</v>
      </c>
      <c r="K269" s="134" t="s">
        <v>472</v>
      </c>
    </row>
    <row r="270" spans="1:11" x14ac:dyDescent="0.25">
      <c r="A270" s="134" t="s">
        <v>482</v>
      </c>
      <c r="B270" s="134" t="s">
        <v>422</v>
      </c>
      <c r="C270" s="134">
        <v>1</v>
      </c>
      <c r="D270" s="134" t="s">
        <v>477</v>
      </c>
      <c r="E270" s="134">
        <v>1</v>
      </c>
      <c r="H270" s="134" t="s">
        <v>482</v>
      </c>
      <c r="I270" s="134">
        <v>1</v>
      </c>
      <c r="J270" s="135">
        <v>85100</v>
      </c>
      <c r="K270" s="134" t="s">
        <v>472</v>
      </c>
    </row>
    <row r="271" spans="1:11" x14ac:dyDescent="0.25">
      <c r="A271" s="134" t="s">
        <v>448</v>
      </c>
      <c r="B271" s="134" t="s">
        <v>426</v>
      </c>
      <c r="C271" s="134">
        <v>1</v>
      </c>
      <c r="D271" s="134" t="s">
        <v>55</v>
      </c>
      <c r="E271" s="134">
        <v>1</v>
      </c>
      <c r="H271" s="134" t="s">
        <v>448</v>
      </c>
      <c r="I271" s="134">
        <v>1</v>
      </c>
      <c r="J271" s="135">
        <v>128000</v>
      </c>
    </row>
    <row r="272" spans="1:11" x14ac:dyDescent="0.25">
      <c r="A272" s="134" t="s">
        <v>448</v>
      </c>
      <c r="B272" s="134" t="s">
        <v>426</v>
      </c>
      <c r="C272" s="134">
        <v>1</v>
      </c>
      <c r="D272" s="134" t="s">
        <v>259</v>
      </c>
      <c r="E272" s="134">
        <v>1</v>
      </c>
      <c r="H272" s="134" t="s">
        <v>448</v>
      </c>
      <c r="I272" s="134">
        <v>1</v>
      </c>
      <c r="J272" s="135">
        <v>128000</v>
      </c>
    </row>
    <row r="273" spans="1:11" x14ac:dyDescent="0.25">
      <c r="A273" s="134" t="s">
        <v>429</v>
      </c>
      <c r="B273" s="134" t="s">
        <v>423</v>
      </c>
      <c r="C273" s="134">
        <v>1</v>
      </c>
      <c r="D273" s="134" t="s">
        <v>409</v>
      </c>
      <c r="E273" s="134">
        <v>1</v>
      </c>
      <c r="H273" s="134" t="s">
        <v>429</v>
      </c>
      <c r="I273" s="134">
        <v>1</v>
      </c>
      <c r="J273" s="135">
        <v>5400</v>
      </c>
    </row>
    <row r="274" spans="1:11" x14ac:dyDescent="0.25">
      <c r="A274" s="134" t="s">
        <v>429</v>
      </c>
      <c r="B274" s="134" t="s">
        <v>478</v>
      </c>
      <c r="C274" s="134">
        <v>1</v>
      </c>
      <c r="D274" s="134" t="s">
        <v>409</v>
      </c>
      <c r="E274" s="134">
        <v>1</v>
      </c>
      <c r="H274" s="134" t="s">
        <v>429</v>
      </c>
      <c r="I274" s="134">
        <v>1</v>
      </c>
      <c r="J274" s="135">
        <v>5400</v>
      </c>
    </row>
    <row r="275" spans="1:11" x14ac:dyDescent="0.25">
      <c r="A275" s="134" t="s">
        <v>429</v>
      </c>
      <c r="B275" s="134" t="s">
        <v>424</v>
      </c>
      <c r="C275" s="134">
        <v>1</v>
      </c>
      <c r="D275" s="134" t="s">
        <v>409</v>
      </c>
      <c r="E275" s="134">
        <v>1</v>
      </c>
      <c r="H275" s="134" t="s">
        <v>429</v>
      </c>
      <c r="I275" s="134">
        <v>1</v>
      </c>
      <c r="J275" s="135">
        <v>5400</v>
      </c>
    </row>
    <row r="276" spans="1:11" x14ac:dyDescent="0.25">
      <c r="A276" s="134" t="s">
        <v>429</v>
      </c>
      <c r="B276" s="134" t="s">
        <v>427</v>
      </c>
      <c r="C276" s="134">
        <v>1</v>
      </c>
      <c r="D276" s="134" t="s">
        <v>409</v>
      </c>
      <c r="E276" s="134">
        <v>1</v>
      </c>
      <c r="H276" s="134" t="s">
        <v>429</v>
      </c>
      <c r="I276" s="134">
        <v>1</v>
      </c>
      <c r="J276" s="135">
        <v>5400</v>
      </c>
    </row>
    <row r="277" spans="1:11" x14ac:dyDescent="0.25">
      <c r="A277" s="134" t="s">
        <v>643</v>
      </c>
      <c r="B277" s="134" t="s">
        <v>578</v>
      </c>
      <c r="C277" s="134">
        <v>1</v>
      </c>
      <c r="D277" s="134" t="s">
        <v>580</v>
      </c>
      <c r="E277" s="134">
        <v>1</v>
      </c>
      <c r="H277" s="134" t="s">
        <v>643</v>
      </c>
      <c r="I277" s="134">
        <v>1</v>
      </c>
      <c r="J277" s="135">
        <v>18800</v>
      </c>
      <c r="K277" s="134" t="s">
        <v>693</v>
      </c>
    </row>
    <row r="278" spans="1:11" x14ac:dyDescent="0.25">
      <c r="A278" s="134" t="s">
        <v>643</v>
      </c>
      <c r="B278" s="134" t="s">
        <v>580</v>
      </c>
      <c r="C278" s="134">
        <v>1</v>
      </c>
      <c r="D278" s="134" t="s">
        <v>578</v>
      </c>
      <c r="E278" s="134">
        <v>1</v>
      </c>
      <c r="H278" s="134" t="s">
        <v>643</v>
      </c>
      <c r="I278" s="134">
        <v>1</v>
      </c>
      <c r="J278" s="135">
        <v>18800</v>
      </c>
      <c r="K278" s="134" t="s">
        <v>693</v>
      </c>
    </row>
    <row r="279" spans="1:11" x14ac:dyDescent="0.25">
      <c r="A279" s="134" t="s">
        <v>660</v>
      </c>
      <c r="B279" s="134" t="s">
        <v>634</v>
      </c>
      <c r="C279" s="134">
        <v>1</v>
      </c>
      <c r="D279" s="134" t="s">
        <v>661</v>
      </c>
      <c r="E279" s="134">
        <v>1</v>
      </c>
      <c r="H279" s="134" t="s">
        <v>660</v>
      </c>
      <c r="I279" s="134">
        <v>1</v>
      </c>
      <c r="J279" s="135">
        <v>18800</v>
      </c>
    </row>
    <row r="280" spans="1:11" x14ac:dyDescent="0.25">
      <c r="A280" s="134" t="s">
        <v>660</v>
      </c>
      <c r="B280" s="134" t="s">
        <v>662</v>
      </c>
      <c r="C280" s="134">
        <v>1</v>
      </c>
      <c r="D280" s="134" t="s">
        <v>634</v>
      </c>
      <c r="E280" s="134">
        <v>1</v>
      </c>
      <c r="H280" s="134" t="s">
        <v>660</v>
      </c>
      <c r="I280" s="134">
        <v>1</v>
      </c>
      <c r="J280" s="135">
        <v>18800</v>
      </c>
    </row>
    <row r="281" spans="1:11" x14ac:dyDescent="0.25">
      <c r="A281" s="134" t="s">
        <v>663</v>
      </c>
      <c r="B281" s="134" t="s">
        <v>592</v>
      </c>
      <c r="C281" s="134">
        <v>1</v>
      </c>
      <c r="D281" s="134" t="s">
        <v>412</v>
      </c>
      <c r="E281" s="134">
        <v>1</v>
      </c>
      <c r="H281" s="134" t="s">
        <v>663</v>
      </c>
      <c r="I281" s="134">
        <v>1</v>
      </c>
      <c r="J281" s="135">
        <v>152300</v>
      </c>
    </row>
    <row r="282" spans="1:11" x14ac:dyDescent="0.25">
      <c r="A282" s="134" t="s">
        <v>663</v>
      </c>
      <c r="B282" s="134" t="s">
        <v>412</v>
      </c>
      <c r="C282" s="134">
        <v>1</v>
      </c>
      <c r="D282" s="134" t="s">
        <v>592</v>
      </c>
      <c r="E282" s="134">
        <v>1</v>
      </c>
      <c r="H282" s="134" t="s">
        <v>663</v>
      </c>
      <c r="I282" s="134">
        <v>1</v>
      </c>
      <c r="J282" s="135">
        <v>152300</v>
      </c>
    </row>
    <row r="283" spans="1:11" x14ac:dyDescent="0.25">
      <c r="A283" s="134" t="s">
        <v>438</v>
      </c>
      <c r="B283" s="134" t="s">
        <v>397</v>
      </c>
      <c r="C283" s="134">
        <v>1</v>
      </c>
      <c r="D283" s="134" t="s">
        <v>399</v>
      </c>
      <c r="E283" s="134">
        <v>1</v>
      </c>
      <c r="H283" s="134" t="s">
        <v>438</v>
      </c>
      <c r="I283" s="134">
        <v>1</v>
      </c>
      <c r="J283" s="135">
        <v>3200</v>
      </c>
    </row>
    <row r="284" spans="1:11" x14ac:dyDescent="0.25">
      <c r="A284" s="134" t="s">
        <v>371</v>
      </c>
      <c r="B284" s="134" t="s">
        <v>254</v>
      </c>
      <c r="C284" s="134">
        <v>1</v>
      </c>
      <c r="D284" s="134" t="s">
        <v>50</v>
      </c>
      <c r="E284" s="134">
        <v>1</v>
      </c>
      <c r="H284" s="134" t="s">
        <v>371</v>
      </c>
      <c r="I284" s="134">
        <v>1</v>
      </c>
    </row>
    <row r="285" spans="1:11" x14ac:dyDescent="0.25">
      <c r="A285" s="134" t="s">
        <v>371</v>
      </c>
      <c r="B285" s="134" t="s">
        <v>378</v>
      </c>
      <c r="C285" s="134">
        <v>1</v>
      </c>
      <c r="D285" s="134" t="s">
        <v>50</v>
      </c>
      <c r="E285" s="134">
        <v>1</v>
      </c>
      <c r="H285" s="134" t="s">
        <v>371</v>
      </c>
      <c r="I285" s="134">
        <v>1</v>
      </c>
    </row>
    <row r="286" spans="1:11" x14ac:dyDescent="0.25">
      <c r="A286" s="134" t="s">
        <v>371</v>
      </c>
      <c r="B286" s="134" t="s">
        <v>379</v>
      </c>
      <c r="C286" s="134">
        <v>1</v>
      </c>
      <c r="D286" s="134" t="s">
        <v>50</v>
      </c>
      <c r="E286" s="134">
        <v>1</v>
      </c>
      <c r="H286" s="134" t="s">
        <v>371</v>
      </c>
      <c r="I286" s="134">
        <v>1</v>
      </c>
    </row>
    <row r="287" spans="1:11" x14ac:dyDescent="0.25">
      <c r="A287" s="134" t="s">
        <v>371</v>
      </c>
      <c r="B287" s="134" t="s">
        <v>54</v>
      </c>
      <c r="C287" s="134">
        <v>1</v>
      </c>
      <c r="D287" s="134" t="s">
        <v>50</v>
      </c>
      <c r="E287" s="134">
        <v>1</v>
      </c>
      <c r="H287" s="134" t="s">
        <v>371</v>
      </c>
      <c r="I287" s="134">
        <v>1</v>
      </c>
    </row>
    <row r="288" spans="1:11" x14ac:dyDescent="0.25">
      <c r="A288" s="134" t="s">
        <v>371</v>
      </c>
      <c r="B288" s="134" t="s">
        <v>380</v>
      </c>
      <c r="C288" s="134">
        <v>1</v>
      </c>
      <c r="D288" s="134" t="s">
        <v>50</v>
      </c>
      <c r="E288" s="134">
        <v>1</v>
      </c>
      <c r="H288" s="134" t="s">
        <v>371</v>
      </c>
      <c r="I288" s="134">
        <v>1</v>
      </c>
    </row>
    <row r="289" spans="1:11" x14ac:dyDescent="0.25">
      <c r="A289" s="134" t="s">
        <v>371</v>
      </c>
      <c r="B289" s="134" t="s">
        <v>259</v>
      </c>
      <c r="C289" s="134">
        <v>1</v>
      </c>
      <c r="D289" s="134" t="s">
        <v>50</v>
      </c>
      <c r="E289" s="134">
        <v>1</v>
      </c>
      <c r="H289" s="134" t="s">
        <v>371</v>
      </c>
      <c r="I289" s="134">
        <v>1</v>
      </c>
    </row>
    <row r="290" spans="1:11" x14ac:dyDescent="0.25">
      <c r="A290" s="134" t="s">
        <v>371</v>
      </c>
      <c r="B290" s="134" t="s">
        <v>253</v>
      </c>
      <c r="C290" s="134">
        <v>1</v>
      </c>
      <c r="D290" s="134" t="s">
        <v>50</v>
      </c>
      <c r="E290" s="134">
        <v>1</v>
      </c>
      <c r="H290" s="134" t="s">
        <v>371</v>
      </c>
      <c r="I290" s="134">
        <v>1</v>
      </c>
    </row>
    <row r="291" spans="1:11" x14ac:dyDescent="0.25">
      <c r="A291" s="134" t="s">
        <v>481</v>
      </c>
      <c r="B291" s="134" t="s">
        <v>477</v>
      </c>
      <c r="C291" s="134">
        <v>1</v>
      </c>
      <c r="D291" s="134" t="s">
        <v>380</v>
      </c>
      <c r="E291" s="134">
        <v>1</v>
      </c>
      <c r="H291" s="134" t="s">
        <v>481</v>
      </c>
      <c r="I291" s="134">
        <v>1</v>
      </c>
      <c r="J291" s="135">
        <v>57800</v>
      </c>
      <c r="K291" s="134" t="s">
        <v>472</v>
      </c>
    </row>
    <row r="292" spans="1:11" x14ac:dyDescent="0.25">
      <c r="A292" s="134" t="s">
        <v>481</v>
      </c>
      <c r="B292" s="134" t="s">
        <v>380</v>
      </c>
      <c r="C292" s="134">
        <v>1</v>
      </c>
      <c r="D292" s="134" t="s">
        <v>477</v>
      </c>
      <c r="E292" s="134">
        <v>1</v>
      </c>
      <c r="H292" s="134" t="s">
        <v>481</v>
      </c>
      <c r="I292" s="134">
        <v>1</v>
      </c>
      <c r="J292" s="135">
        <v>57800</v>
      </c>
      <c r="K292" s="134" t="s">
        <v>472</v>
      </c>
    </row>
    <row r="293" spans="1:11" x14ac:dyDescent="0.25">
      <c r="A293" s="134" t="s">
        <v>491</v>
      </c>
      <c r="B293" s="134" t="s">
        <v>477</v>
      </c>
      <c r="C293" s="134">
        <v>1</v>
      </c>
      <c r="D293" s="134" t="s">
        <v>465</v>
      </c>
      <c r="E293" s="134">
        <v>1</v>
      </c>
      <c r="H293" s="134" t="s">
        <v>491</v>
      </c>
      <c r="I293" s="134">
        <v>1</v>
      </c>
      <c r="J293" s="135">
        <v>64300</v>
      </c>
      <c r="K293" s="134" t="s">
        <v>472</v>
      </c>
    </row>
    <row r="294" spans="1:11" x14ac:dyDescent="0.25">
      <c r="A294" s="134" t="s">
        <v>491</v>
      </c>
      <c r="B294" s="134" t="s">
        <v>465</v>
      </c>
      <c r="C294" s="134">
        <v>1</v>
      </c>
      <c r="D294" s="134" t="s">
        <v>477</v>
      </c>
      <c r="E294" s="134">
        <v>1</v>
      </c>
      <c r="H294" s="134" t="s">
        <v>491</v>
      </c>
      <c r="I294" s="134">
        <v>1</v>
      </c>
      <c r="J294" s="135">
        <v>64300</v>
      </c>
      <c r="K294" s="134" t="s">
        <v>472</v>
      </c>
    </row>
    <row r="295" spans="1:11" x14ac:dyDescent="0.25">
      <c r="A295" s="134" t="s">
        <v>465</v>
      </c>
      <c r="B295" s="134" t="s">
        <v>263</v>
      </c>
      <c r="C295" s="134">
        <v>1</v>
      </c>
      <c r="D295" s="134" t="s">
        <v>409</v>
      </c>
      <c r="E295" s="134">
        <v>1</v>
      </c>
      <c r="H295" s="134" t="s">
        <v>465</v>
      </c>
      <c r="I295" s="134">
        <v>1</v>
      </c>
      <c r="J295" s="135">
        <v>3400</v>
      </c>
      <c r="K295" s="134" t="s">
        <v>473</v>
      </c>
    </row>
    <row r="296" spans="1:11" x14ac:dyDescent="0.25">
      <c r="A296" s="134" t="s">
        <v>465</v>
      </c>
      <c r="B296" s="134" t="s">
        <v>409</v>
      </c>
      <c r="C296" s="134">
        <v>1</v>
      </c>
      <c r="D296" s="134" t="s">
        <v>263</v>
      </c>
      <c r="E296" s="134">
        <v>1</v>
      </c>
      <c r="H296" s="134" t="s">
        <v>465</v>
      </c>
      <c r="I296" s="134">
        <v>1</v>
      </c>
      <c r="J296" s="135">
        <v>3400</v>
      </c>
      <c r="K296" s="134" t="s">
        <v>473</v>
      </c>
    </row>
    <row r="297" spans="1:11" x14ac:dyDescent="0.25">
      <c r="A297" s="134" t="s">
        <v>611</v>
      </c>
      <c r="B297" s="134" t="s">
        <v>429</v>
      </c>
      <c r="C297" s="134">
        <v>1</v>
      </c>
      <c r="D297" s="134" t="s">
        <v>397</v>
      </c>
      <c r="E297" s="134">
        <v>1</v>
      </c>
      <c r="F297" s="134" t="s">
        <v>423</v>
      </c>
      <c r="G297" s="134">
        <v>1</v>
      </c>
      <c r="H297" s="134" t="s">
        <v>611</v>
      </c>
      <c r="I297" s="134">
        <v>1</v>
      </c>
      <c r="J297" s="135">
        <v>14000</v>
      </c>
    </row>
    <row r="298" spans="1:11" x14ac:dyDescent="0.25">
      <c r="A298" s="134" t="s">
        <v>611</v>
      </c>
      <c r="B298" s="134" t="s">
        <v>423</v>
      </c>
      <c r="C298" s="134">
        <v>1</v>
      </c>
      <c r="D298" s="134" t="s">
        <v>429</v>
      </c>
      <c r="E298" s="134">
        <v>1</v>
      </c>
      <c r="F298" s="134" t="s">
        <v>397</v>
      </c>
      <c r="G298" s="134">
        <v>1</v>
      </c>
      <c r="H298" s="134" t="s">
        <v>611</v>
      </c>
      <c r="I298" s="134">
        <v>1</v>
      </c>
      <c r="J298" s="135">
        <v>14000</v>
      </c>
    </row>
    <row r="299" spans="1:11" x14ac:dyDescent="0.25">
      <c r="A299" s="134" t="s">
        <v>611</v>
      </c>
      <c r="B299" s="134" t="s">
        <v>397</v>
      </c>
      <c r="C299" s="134">
        <v>1</v>
      </c>
      <c r="D299" s="134" t="s">
        <v>423</v>
      </c>
      <c r="E299" s="134">
        <v>1</v>
      </c>
      <c r="F299" s="134" t="s">
        <v>429</v>
      </c>
      <c r="G299" s="134">
        <v>1</v>
      </c>
      <c r="H299" s="134" t="s">
        <v>611</v>
      </c>
      <c r="I299" s="134">
        <v>1</v>
      </c>
      <c r="J299" s="135">
        <v>14000</v>
      </c>
    </row>
    <row r="300" spans="1:11" x14ac:dyDescent="0.25">
      <c r="A300" s="134" t="s">
        <v>611</v>
      </c>
      <c r="B300" s="134" t="s">
        <v>429</v>
      </c>
      <c r="C300" s="134">
        <v>1</v>
      </c>
      <c r="D300" s="134" t="s">
        <v>397</v>
      </c>
      <c r="E300" s="134">
        <v>1</v>
      </c>
      <c r="F300" s="134" t="s">
        <v>478</v>
      </c>
      <c r="G300" s="134">
        <v>1</v>
      </c>
      <c r="H300" s="134" t="s">
        <v>611</v>
      </c>
      <c r="I300" s="134">
        <v>1</v>
      </c>
      <c r="J300" s="135">
        <v>14000</v>
      </c>
    </row>
    <row r="301" spans="1:11" x14ac:dyDescent="0.25">
      <c r="A301" s="134" t="s">
        <v>611</v>
      </c>
      <c r="B301" s="134" t="s">
        <v>478</v>
      </c>
      <c r="C301" s="134">
        <v>1</v>
      </c>
      <c r="D301" s="134" t="s">
        <v>429</v>
      </c>
      <c r="E301" s="134">
        <v>1</v>
      </c>
      <c r="F301" s="134" t="s">
        <v>397</v>
      </c>
      <c r="G301" s="134">
        <v>1</v>
      </c>
      <c r="H301" s="134" t="s">
        <v>611</v>
      </c>
      <c r="I301" s="134">
        <v>1</v>
      </c>
      <c r="J301" s="135">
        <v>14000</v>
      </c>
    </row>
    <row r="302" spans="1:11" x14ac:dyDescent="0.25">
      <c r="A302" s="134" t="s">
        <v>611</v>
      </c>
      <c r="B302" s="134" t="s">
        <v>397</v>
      </c>
      <c r="C302" s="134">
        <v>1</v>
      </c>
      <c r="D302" s="134" t="s">
        <v>478</v>
      </c>
      <c r="E302" s="134">
        <v>1</v>
      </c>
      <c r="F302" s="134" t="s">
        <v>429</v>
      </c>
      <c r="G302" s="134">
        <v>1</v>
      </c>
      <c r="H302" s="134" t="s">
        <v>611</v>
      </c>
      <c r="I302" s="134">
        <v>1</v>
      </c>
      <c r="J302" s="135">
        <v>14000</v>
      </c>
    </row>
    <row r="303" spans="1:11" x14ac:dyDescent="0.25">
      <c r="A303" s="134" t="s">
        <v>611</v>
      </c>
      <c r="B303" s="134" t="s">
        <v>429</v>
      </c>
      <c r="C303" s="134">
        <v>1</v>
      </c>
      <c r="D303" s="134" t="s">
        <v>397</v>
      </c>
      <c r="E303" s="134">
        <v>1</v>
      </c>
      <c r="F303" s="134" t="s">
        <v>424</v>
      </c>
      <c r="G303" s="134">
        <v>1</v>
      </c>
      <c r="H303" s="134" t="s">
        <v>611</v>
      </c>
      <c r="I303" s="134">
        <v>1</v>
      </c>
      <c r="J303" s="135">
        <v>14000</v>
      </c>
    </row>
    <row r="304" spans="1:11" x14ac:dyDescent="0.25">
      <c r="A304" s="134" t="s">
        <v>611</v>
      </c>
      <c r="B304" s="134" t="s">
        <v>424</v>
      </c>
      <c r="C304" s="134">
        <v>1</v>
      </c>
      <c r="D304" s="134" t="s">
        <v>429</v>
      </c>
      <c r="E304" s="134">
        <v>1</v>
      </c>
      <c r="F304" s="134" t="s">
        <v>397</v>
      </c>
      <c r="G304" s="134">
        <v>1</v>
      </c>
      <c r="H304" s="134" t="s">
        <v>611</v>
      </c>
      <c r="I304" s="134">
        <v>1</v>
      </c>
      <c r="J304" s="135">
        <v>14000</v>
      </c>
    </row>
    <row r="305" spans="1:10" x14ac:dyDescent="0.25">
      <c r="A305" s="134" t="s">
        <v>611</v>
      </c>
      <c r="B305" s="134" t="s">
        <v>397</v>
      </c>
      <c r="C305" s="134">
        <v>1</v>
      </c>
      <c r="D305" s="134" t="s">
        <v>424</v>
      </c>
      <c r="E305" s="134">
        <v>1</v>
      </c>
      <c r="F305" s="134" t="s">
        <v>429</v>
      </c>
      <c r="G305" s="134">
        <v>1</v>
      </c>
      <c r="H305" s="134" t="s">
        <v>611</v>
      </c>
      <c r="I305" s="134">
        <v>1</v>
      </c>
      <c r="J305" s="135">
        <v>14000</v>
      </c>
    </row>
    <row r="306" spans="1:10" x14ac:dyDescent="0.25">
      <c r="A306" s="134" t="s">
        <v>370</v>
      </c>
      <c r="B306" s="134" t="s">
        <v>50</v>
      </c>
      <c r="C306" s="134">
        <v>1</v>
      </c>
      <c r="D306" s="134" t="s">
        <v>256</v>
      </c>
      <c r="E306" s="134">
        <v>1</v>
      </c>
      <c r="H306" s="134" t="s">
        <v>370</v>
      </c>
      <c r="I306" s="134">
        <v>1</v>
      </c>
    </row>
    <row r="307" spans="1:10" x14ac:dyDescent="0.25">
      <c r="A307" s="134" t="s">
        <v>370</v>
      </c>
      <c r="B307" s="134" t="s">
        <v>50</v>
      </c>
      <c r="C307" s="134">
        <v>1</v>
      </c>
      <c r="D307" s="134" t="s">
        <v>58</v>
      </c>
      <c r="E307" s="134">
        <v>1</v>
      </c>
      <c r="H307" s="134" t="s">
        <v>370</v>
      </c>
      <c r="I307" s="134">
        <v>1</v>
      </c>
    </row>
    <row r="308" spans="1:10" x14ac:dyDescent="0.25">
      <c r="A308" s="134" t="s">
        <v>370</v>
      </c>
      <c r="B308" s="134" t="s">
        <v>50</v>
      </c>
      <c r="C308" s="134">
        <v>1</v>
      </c>
      <c r="D308" s="134" t="s">
        <v>396</v>
      </c>
      <c r="E308" s="134">
        <v>1</v>
      </c>
      <c r="H308" s="134" t="s">
        <v>370</v>
      </c>
      <c r="I308" s="134">
        <v>1</v>
      </c>
    </row>
    <row r="309" spans="1:10" x14ac:dyDescent="0.25">
      <c r="A309" s="134" t="s">
        <v>370</v>
      </c>
      <c r="B309" s="134" t="s">
        <v>50</v>
      </c>
      <c r="C309" s="134">
        <v>1</v>
      </c>
      <c r="D309" s="134" t="s">
        <v>263</v>
      </c>
      <c r="E309" s="134">
        <v>1</v>
      </c>
      <c r="H309" s="134" t="s">
        <v>370</v>
      </c>
      <c r="I309" s="134">
        <v>1</v>
      </c>
    </row>
    <row r="310" spans="1:10" x14ac:dyDescent="0.25">
      <c r="A310" s="134" t="s">
        <v>370</v>
      </c>
      <c r="B310" s="134" t="s">
        <v>50</v>
      </c>
      <c r="C310" s="134">
        <v>1</v>
      </c>
      <c r="D310" s="134" t="s">
        <v>262</v>
      </c>
      <c r="E310" s="134">
        <v>1</v>
      </c>
      <c r="H310" s="134" t="s">
        <v>370</v>
      </c>
      <c r="I310" s="134">
        <v>1</v>
      </c>
    </row>
    <row r="311" spans="1:10" x14ac:dyDescent="0.25">
      <c r="A311" s="134" t="s">
        <v>370</v>
      </c>
      <c r="B311" s="134" t="s">
        <v>50</v>
      </c>
      <c r="C311" s="134">
        <v>1</v>
      </c>
      <c r="D311" s="134" t="s">
        <v>258</v>
      </c>
      <c r="E311" s="134">
        <v>1</v>
      </c>
      <c r="H311" s="134" t="s">
        <v>370</v>
      </c>
      <c r="I311" s="134">
        <v>1</v>
      </c>
    </row>
    <row r="312" spans="1:10" x14ac:dyDescent="0.25">
      <c r="A312" s="134" t="s">
        <v>370</v>
      </c>
      <c r="B312" s="134" t="s">
        <v>50</v>
      </c>
      <c r="C312" s="134">
        <v>1</v>
      </c>
      <c r="D312" s="134" t="s">
        <v>251</v>
      </c>
      <c r="E312" s="134">
        <v>1</v>
      </c>
      <c r="H312" s="134" t="s">
        <v>370</v>
      </c>
      <c r="I312" s="134">
        <v>1</v>
      </c>
    </row>
    <row r="313" spans="1:10" x14ac:dyDescent="0.25">
      <c r="A313" s="134" t="s">
        <v>370</v>
      </c>
      <c r="B313" s="134" t="s">
        <v>50</v>
      </c>
      <c r="C313" s="134">
        <v>1</v>
      </c>
      <c r="D313" s="134" t="s">
        <v>57</v>
      </c>
      <c r="E313" s="134">
        <v>1</v>
      </c>
      <c r="H313" s="134" t="s">
        <v>370</v>
      </c>
      <c r="I313" s="134">
        <v>1</v>
      </c>
    </row>
    <row r="314" spans="1:10" x14ac:dyDescent="0.25">
      <c r="A314" s="134" t="s">
        <v>578</v>
      </c>
      <c r="B314" s="134" t="s">
        <v>402</v>
      </c>
      <c r="C314" s="134">
        <v>1</v>
      </c>
      <c r="D314" s="134" t="s">
        <v>253</v>
      </c>
      <c r="E314" s="134">
        <v>1</v>
      </c>
      <c r="H314" s="134" t="s">
        <v>578</v>
      </c>
      <c r="I314" s="134">
        <v>1</v>
      </c>
      <c r="J314" s="135">
        <v>6400</v>
      </c>
    </row>
    <row r="315" spans="1:10" x14ac:dyDescent="0.25">
      <c r="A315" s="134" t="s">
        <v>578</v>
      </c>
      <c r="B315" s="134" t="s">
        <v>253</v>
      </c>
      <c r="C315" s="134">
        <v>1</v>
      </c>
      <c r="D315" s="134" t="s">
        <v>402</v>
      </c>
      <c r="E315" s="134">
        <v>1</v>
      </c>
      <c r="H315" s="134" t="s">
        <v>578</v>
      </c>
      <c r="I315" s="134">
        <v>1</v>
      </c>
      <c r="J315" s="135">
        <v>6400</v>
      </c>
    </row>
    <row r="316" spans="1:10" x14ac:dyDescent="0.25">
      <c r="A316" s="134" t="s">
        <v>578</v>
      </c>
      <c r="B316" s="134" t="s">
        <v>402</v>
      </c>
      <c r="C316" s="134">
        <v>1</v>
      </c>
      <c r="D316" s="134" t="s">
        <v>379</v>
      </c>
      <c r="E316" s="134">
        <v>1</v>
      </c>
      <c r="H316" s="134" t="s">
        <v>578</v>
      </c>
      <c r="I316" s="134">
        <v>1</v>
      </c>
      <c r="J316" s="135">
        <v>6400</v>
      </c>
    </row>
    <row r="317" spans="1:10" x14ac:dyDescent="0.25">
      <c r="A317" s="134" t="s">
        <v>578</v>
      </c>
      <c r="B317" s="134" t="s">
        <v>379</v>
      </c>
      <c r="C317" s="134">
        <v>1</v>
      </c>
      <c r="D317" s="134" t="s">
        <v>402</v>
      </c>
      <c r="E317" s="134">
        <v>1</v>
      </c>
      <c r="H317" s="134" t="s">
        <v>578</v>
      </c>
      <c r="I317" s="134">
        <v>1</v>
      </c>
      <c r="J317" s="135">
        <v>6400</v>
      </c>
    </row>
    <row r="318" spans="1:10" x14ac:dyDescent="0.25">
      <c r="A318" s="134" t="s">
        <v>578</v>
      </c>
      <c r="B318" s="134" t="s">
        <v>402</v>
      </c>
      <c r="C318" s="134">
        <v>1</v>
      </c>
      <c r="D318" s="134" t="s">
        <v>257</v>
      </c>
      <c r="E318" s="134">
        <v>1</v>
      </c>
      <c r="H318" s="134" t="s">
        <v>578</v>
      </c>
      <c r="I318" s="134">
        <v>1</v>
      </c>
      <c r="J318" s="135">
        <v>6400</v>
      </c>
    </row>
    <row r="319" spans="1:10" x14ac:dyDescent="0.25">
      <c r="A319" s="134" t="s">
        <v>578</v>
      </c>
      <c r="B319" s="134" t="s">
        <v>257</v>
      </c>
      <c r="C319" s="134">
        <v>1</v>
      </c>
      <c r="D319" s="134" t="s">
        <v>402</v>
      </c>
      <c r="E319" s="134">
        <v>1</v>
      </c>
      <c r="H319" s="134" t="s">
        <v>578</v>
      </c>
      <c r="I319" s="134">
        <v>1</v>
      </c>
      <c r="J319" s="135">
        <v>6400</v>
      </c>
    </row>
    <row r="320" spans="1:10" x14ac:dyDescent="0.25">
      <c r="A320" s="134" t="s">
        <v>578</v>
      </c>
      <c r="B320" s="134" t="s">
        <v>402</v>
      </c>
      <c r="C320" s="134">
        <v>1</v>
      </c>
      <c r="D320" s="134" t="s">
        <v>579</v>
      </c>
      <c r="E320" s="134">
        <v>1</v>
      </c>
      <c r="H320" s="134" t="s">
        <v>578</v>
      </c>
      <c r="I320" s="134">
        <v>1</v>
      </c>
      <c r="J320" s="135">
        <v>6400</v>
      </c>
    </row>
    <row r="321" spans="1:10" x14ac:dyDescent="0.25">
      <c r="A321" s="134" t="s">
        <v>578</v>
      </c>
      <c r="B321" s="134" t="s">
        <v>378</v>
      </c>
      <c r="C321" s="134">
        <v>1</v>
      </c>
      <c r="D321" s="134" t="s">
        <v>402</v>
      </c>
      <c r="E321" s="134">
        <v>1</v>
      </c>
      <c r="H321" s="134" t="s">
        <v>578</v>
      </c>
      <c r="I321" s="134">
        <v>1</v>
      </c>
      <c r="J321" s="135">
        <v>6400</v>
      </c>
    </row>
    <row r="322" spans="1:10" x14ac:dyDescent="0.25">
      <c r="A322" s="134" t="s">
        <v>578</v>
      </c>
      <c r="B322" s="134" t="s">
        <v>402</v>
      </c>
      <c r="C322" s="134">
        <v>1</v>
      </c>
      <c r="D322" s="134" t="s">
        <v>383</v>
      </c>
      <c r="E322" s="134">
        <v>1</v>
      </c>
      <c r="H322" s="134" t="s">
        <v>578</v>
      </c>
      <c r="I322" s="134">
        <v>1</v>
      </c>
      <c r="J322" s="135">
        <v>6400</v>
      </c>
    </row>
    <row r="323" spans="1:10" x14ac:dyDescent="0.25">
      <c r="A323" s="134" t="s">
        <v>578</v>
      </c>
      <c r="B323" s="134" t="s">
        <v>383</v>
      </c>
      <c r="C323" s="134">
        <v>1</v>
      </c>
      <c r="D323" s="134" t="s">
        <v>402</v>
      </c>
      <c r="E323" s="134">
        <v>1</v>
      </c>
      <c r="H323" s="134" t="s">
        <v>578</v>
      </c>
      <c r="I323" s="134">
        <v>1</v>
      </c>
      <c r="J323" s="135">
        <v>6400</v>
      </c>
    </row>
    <row r="324" spans="1:10" x14ac:dyDescent="0.25">
      <c r="A324" s="134" t="s">
        <v>578</v>
      </c>
      <c r="B324" s="134" t="s">
        <v>402</v>
      </c>
      <c r="C324" s="134">
        <v>1</v>
      </c>
      <c r="D324" s="134" t="s">
        <v>256</v>
      </c>
      <c r="E324" s="134">
        <v>1</v>
      </c>
      <c r="H324" s="134" t="s">
        <v>578</v>
      </c>
      <c r="I324" s="134">
        <v>1</v>
      </c>
      <c r="J324" s="135">
        <v>6400</v>
      </c>
    </row>
    <row r="325" spans="1:10" x14ac:dyDescent="0.25">
      <c r="A325" s="134" t="s">
        <v>578</v>
      </c>
      <c r="B325" s="134" t="s">
        <v>430</v>
      </c>
      <c r="C325" s="134">
        <v>1</v>
      </c>
      <c r="D325" s="134" t="s">
        <v>402</v>
      </c>
      <c r="E325" s="134">
        <v>1</v>
      </c>
      <c r="H325" s="134" t="s">
        <v>578</v>
      </c>
      <c r="I325" s="134">
        <v>1</v>
      </c>
      <c r="J325" s="135">
        <v>6400</v>
      </c>
    </row>
    <row r="326" spans="1:10" x14ac:dyDescent="0.25">
      <c r="A326" s="134" t="s">
        <v>578</v>
      </c>
      <c r="B326" s="134" t="s">
        <v>402</v>
      </c>
      <c r="C326" s="134">
        <v>1</v>
      </c>
      <c r="D326" s="134" t="s">
        <v>254</v>
      </c>
      <c r="E326" s="134">
        <v>1</v>
      </c>
      <c r="H326" s="134" t="s">
        <v>578</v>
      </c>
      <c r="I326" s="134">
        <v>1</v>
      </c>
      <c r="J326" s="135">
        <v>6400</v>
      </c>
    </row>
    <row r="327" spans="1:10" x14ac:dyDescent="0.25">
      <c r="A327" s="134" t="s">
        <v>578</v>
      </c>
      <c r="B327" s="134" t="s">
        <v>254</v>
      </c>
      <c r="C327" s="134">
        <v>1</v>
      </c>
      <c r="D327" s="134" t="s">
        <v>402</v>
      </c>
      <c r="E327" s="134">
        <v>1</v>
      </c>
      <c r="H327" s="134" t="s">
        <v>578</v>
      </c>
      <c r="I327" s="134">
        <v>1</v>
      </c>
      <c r="J327" s="135">
        <v>6400</v>
      </c>
    </row>
    <row r="328" spans="1:10" x14ac:dyDescent="0.25">
      <c r="A328" s="134" t="s">
        <v>578</v>
      </c>
      <c r="B328" s="134" t="s">
        <v>253</v>
      </c>
      <c r="C328" s="134">
        <v>1</v>
      </c>
      <c r="D328" s="134" t="s">
        <v>253</v>
      </c>
      <c r="E328" s="134">
        <v>1</v>
      </c>
      <c r="H328" s="134" t="s">
        <v>578</v>
      </c>
      <c r="I328" s="134">
        <v>1</v>
      </c>
      <c r="J328" s="135">
        <v>6400</v>
      </c>
    </row>
    <row r="329" spans="1:10" x14ac:dyDescent="0.25">
      <c r="A329" s="134" t="s">
        <v>578</v>
      </c>
      <c r="B329" s="134" t="s">
        <v>253</v>
      </c>
      <c r="C329" s="134">
        <v>1</v>
      </c>
      <c r="D329" s="134" t="s">
        <v>257</v>
      </c>
      <c r="E329" s="134">
        <v>1</v>
      </c>
      <c r="H329" s="134" t="s">
        <v>578</v>
      </c>
      <c r="I329" s="134">
        <v>1</v>
      </c>
      <c r="J329" s="135">
        <v>6400</v>
      </c>
    </row>
    <row r="330" spans="1:10" x14ac:dyDescent="0.25">
      <c r="A330" s="134" t="s">
        <v>578</v>
      </c>
      <c r="B330" s="134" t="s">
        <v>257</v>
      </c>
      <c r="C330" s="134">
        <v>1</v>
      </c>
      <c r="D330" s="134" t="s">
        <v>253</v>
      </c>
      <c r="E330" s="134">
        <v>1</v>
      </c>
      <c r="H330" s="134" t="s">
        <v>578</v>
      </c>
      <c r="I330" s="134">
        <v>1</v>
      </c>
      <c r="J330" s="135">
        <v>6400</v>
      </c>
    </row>
    <row r="331" spans="1:10" x14ac:dyDescent="0.25">
      <c r="A331" s="134" t="s">
        <v>578</v>
      </c>
      <c r="B331" s="134" t="s">
        <v>253</v>
      </c>
      <c r="C331" s="134">
        <v>1</v>
      </c>
      <c r="D331" s="134" t="s">
        <v>579</v>
      </c>
      <c r="E331" s="134">
        <v>1</v>
      </c>
      <c r="H331" s="134" t="s">
        <v>578</v>
      </c>
      <c r="I331" s="134">
        <v>1</v>
      </c>
      <c r="J331" s="135">
        <v>6400</v>
      </c>
    </row>
    <row r="332" spans="1:10" x14ac:dyDescent="0.25">
      <c r="A332" s="134" t="s">
        <v>578</v>
      </c>
      <c r="B332" s="134" t="s">
        <v>378</v>
      </c>
      <c r="C332" s="134">
        <v>1</v>
      </c>
      <c r="D332" s="134" t="s">
        <v>253</v>
      </c>
      <c r="E332" s="134">
        <v>1</v>
      </c>
      <c r="H332" s="134" t="s">
        <v>578</v>
      </c>
      <c r="I332" s="134">
        <v>1</v>
      </c>
      <c r="J332" s="135">
        <v>6400</v>
      </c>
    </row>
    <row r="333" spans="1:10" x14ac:dyDescent="0.25">
      <c r="A333" s="134" t="s">
        <v>578</v>
      </c>
      <c r="B333" s="134" t="s">
        <v>253</v>
      </c>
      <c r="C333" s="134">
        <v>1</v>
      </c>
      <c r="D333" s="134" t="s">
        <v>383</v>
      </c>
      <c r="E333" s="134">
        <v>1</v>
      </c>
      <c r="H333" s="134" t="s">
        <v>578</v>
      </c>
      <c r="I333" s="134">
        <v>1</v>
      </c>
      <c r="J333" s="135">
        <v>6400</v>
      </c>
    </row>
    <row r="334" spans="1:10" x14ac:dyDescent="0.25">
      <c r="A334" s="134" t="s">
        <v>578</v>
      </c>
      <c r="B334" s="134" t="s">
        <v>383</v>
      </c>
      <c r="C334" s="134">
        <v>1</v>
      </c>
      <c r="D334" s="134" t="s">
        <v>253</v>
      </c>
      <c r="E334" s="134">
        <v>1</v>
      </c>
      <c r="H334" s="134" t="s">
        <v>578</v>
      </c>
      <c r="I334" s="134">
        <v>1</v>
      </c>
      <c r="J334" s="135">
        <v>6400</v>
      </c>
    </row>
    <row r="335" spans="1:10" x14ac:dyDescent="0.25">
      <c r="A335" s="134" t="s">
        <v>578</v>
      </c>
      <c r="B335" s="134" t="s">
        <v>253</v>
      </c>
      <c r="C335" s="134">
        <v>1</v>
      </c>
      <c r="D335" s="134" t="s">
        <v>256</v>
      </c>
      <c r="E335" s="134">
        <v>1</v>
      </c>
      <c r="H335" s="134" t="s">
        <v>578</v>
      </c>
      <c r="I335" s="134">
        <v>1</v>
      </c>
      <c r="J335" s="135">
        <v>6400</v>
      </c>
    </row>
    <row r="336" spans="1:10" x14ac:dyDescent="0.25">
      <c r="A336" s="134" t="s">
        <v>578</v>
      </c>
      <c r="B336" s="134" t="s">
        <v>256</v>
      </c>
      <c r="C336" s="134">
        <v>1</v>
      </c>
      <c r="D336" s="134" t="s">
        <v>253</v>
      </c>
      <c r="E336" s="134">
        <v>1</v>
      </c>
      <c r="H336" s="134" t="s">
        <v>578</v>
      </c>
      <c r="I336" s="134">
        <v>1</v>
      </c>
      <c r="J336" s="135">
        <v>6400</v>
      </c>
    </row>
    <row r="337" spans="1:10" x14ac:dyDescent="0.25">
      <c r="A337" s="134" t="s">
        <v>578</v>
      </c>
      <c r="B337" s="134" t="s">
        <v>253</v>
      </c>
      <c r="C337" s="134">
        <v>1</v>
      </c>
      <c r="D337" s="134" t="s">
        <v>254</v>
      </c>
      <c r="E337" s="134">
        <v>1</v>
      </c>
      <c r="H337" s="134" t="s">
        <v>578</v>
      </c>
      <c r="I337" s="134">
        <v>1</v>
      </c>
      <c r="J337" s="135">
        <v>6400</v>
      </c>
    </row>
    <row r="338" spans="1:10" x14ac:dyDescent="0.25">
      <c r="A338" s="134" t="s">
        <v>578</v>
      </c>
      <c r="B338" s="134" t="s">
        <v>254</v>
      </c>
      <c r="C338" s="134">
        <v>1</v>
      </c>
      <c r="D338" s="134" t="s">
        <v>253</v>
      </c>
      <c r="E338" s="134">
        <v>1</v>
      </c>
      <c r="H338" s="134" t="s">
        <v>578</v>
      </c>
      <c r="I338" s="134">
        <v>1</v>
      </c>
      <c r="J338" s="135">
        <v>6400</v>
      </c>
    </row>
    <row r="339" spans="1:10" x14ac:dyDescent="0.25">
      <c r="A339" s="134" t="s">
        <v>578</v>
      </c>
      <c r="B339" s="134" t="s">
        <v>379</v>
      </c>
      <c r="C339" s="134">
        <v>1</v>
      </c>
      <c r="D339" s="134" t="s">
        <v>379</v>
      </c>
      <c r="E339" s="134">
        <v>1</v>
      </c>
      <c r="H339" s="134" t="s">
        <v>578</v>
      </c>
      <c r="I339" s="134">
        <v>1</v>
      </c>
      <c r="J339" s="135">
        <v>6400</v>
      </c>
    </row>
    <row r="340" spans="1:10" x14ac:dyDescent="0.25">
      <c r="A340" s="134" t="s">
        <v>578</v>
      </c>
      <c r="B340" s="134" t="s">
        <v>379</v>
      </c>
      <c r="C340" s="134">
        <v>1</v>
      </c>
      <c r="D340" s="134" t="s">
        <v>257</v>
      </c>
      <c r="E340" s="134">
        <v>1</v>
      </c>
      <c r="H340" s="134" t="s">
        <v>578</v>
      </c>
      <c r="I340" s="134">
        <v>1</v>
      </c>
      <c r="J340" s="135">
        <v>6400</v>
      </c>
    </row>
    <row r="341" spans="1:10" x14ac:dyDescent="0.25">
      <c r="A341" s="134" t="s">
        <v>578</v>
      </c>
      <c r="B341" s="134" t="s">
        <v>257</v>
      </c>
      <c r="C341" s="134">
        <v>1</v>
      </c>
      <c r="D341" s="134" t="s">
        <v>379</v>
      </c>
      <c r="E341" s="134">
        <v>1</v>
      </c>
      <c r="H341" s="134" t="s">
        <v>578</v>
      </c>
      <c r="I341" s="134">
        <v>1</v>
      </c>
      <c r="J341" s="135">
        <v>6400</v>
      </c>
    </row>
    <row r="342" spans="1:10" x14ac:dyDescent="0.25">
      <c r="A342" s="134" t="s">
        <v>578</v>
      </c>
      <c r="B342" s="134" t="s">
        <v>379</v>
      </c>
      <c r="C342" s="134">
        <v>1</v>
      </c>
      <c r="D342" s="134" t="s">
        <v>579</v>
      </c>
      <c r="E342" s="134">
        <v>1</v>
      </c>
      <c r="H342" s="134" t="s">
        <v>578</v>
      </c>
      <c r="I342" s="134">
        <v>1</v>
      </c>
      <c r="J342" s="135">
        <v>6400</v>
      </c>
    </row>
    <row r="343" spans="1:10" x14ac:dyDescent="0.25">
      <c r="A343" s="134" t="s">
        <v>578</v>
      </c>
      <c r="B343" s="134" t="s">
        <v>378</v>
      </c>
      <c r="C343" s="134">
        <v>1</v>
      </c>
      <c r="D343" s="134" t="s">
        <v>379</v>
      </c>
      <c r="E343" s="134">
        <v>1</v>
      </c>
      <c r="H343" s="134" t="s">
        <v>578</v>
      </c>
      <c r="I343" s="134">
        <v>1</v>
      </c>
      <c r="J343" s="135">
        <v>6400</v>
      </c>
    </row>
    <row r="344" spans="1:10" x14ac:dyDescent="0.25">
      <c r="A344" s="134" t="s">
        <v>578</v>
      </c>
      <c r="B344" s="134" t="s">
        <v>379</v>
      </c>
      <c r="C344" s="134">
        <v>1</v>
      </c>
      <c r="D344" s="134" t="s">
        <v>383</v>
      </c>
      <c r="E344" s="134">
        <v>1</v>
      </c>
      <c r="H344" s="134" t="s">
        <v>578</v>
      </c>
      <c r="I344" s="134">
        <v>1</v>
      </c>
      <c r="J344" s="135">
        <v>6400</v>
      </c>
    </row>
    <row r="345" spans="1:10" x14ac:dyDescent="0.25">
      <c r="A345" s="134" t="s">
        <v>578</v>
      </c>
      <c r="B345" s="134" t="s">
        <v>383</v>
      </c>
      <c r="C345" s="134">
        <v>1</v>
      </c>
      <c r="D345" s="134" t="s">
        <v>379</v>
      </c>
      <c r="E345" s="134">
        <v>1</v>
      </c>
      <c r="H345" s="134" t="s">
        <v>578</v>
      </c>
      <c r="I345" s="134">
        <v>1</v>
      </c>
      <c r="J345" s="135">
        <v>6400</v>
      </c>
    </row>
    <row r="346" spans="1:10" x14ac:dyDescent="0.25">
      <c r="A346" s="134" t="s">
        <v>578</v>
      </c>
      <c r="B346" s="134" t="s">
        <v>379</v>
      </c>
      <c r="C346" s="134">
        <v>1</v>
      </c>
      <c r="D346" s="134" t="s">
        <v>256</v>
      </c>
      <c r="E346" s="134">
        <v>1</v>
      </c>
      <c r="H346" s="134" t="s">
        <v>578</v>
      </c>
      <c r="I346" s="134">
        <v>1</v>
      </c>
      <c r="J346" s="135">
        <v>6400</v>
      </c>
    </row>
    <row r="347" spans="1:10" x14ac:dyDescent="0.25">
      <c r="A347" s="134" t="s">
        <v>578</v>
      </c>
      <c r="B347" s="134" t="s">
        <v>256</v>
      </c>
      <c r="C347" s="134">
        <v>1</v>
      </c>
      <c r="D347" s="134" t="s">
        <v>379</v>
      </c>
      <c r="E347" s="134">
        <v>1</v>
      </c>
      <c r="H347" s="134" t="s">
        <v>578</v>
      </c>
      <c r="I347" s="134">
        <v>1</v>
      </c>
      <c r="J347" s="135">
        <v>6400</v>
      </c>
    </row>
    <row r="348" spans="1:10" x14ac:dyDescent="0.25">
      <c r="A348" s="134" t="s">
        <v>578</v>
      </c>
      <c r="B348" s="134" t="s">
        <v>379</v>
      </c>
      <c r="C348" s="134">
        <v>1</v>
      </c>
      <c r="D348" s="134" t="s">
        <v>254</v>
      </c>
      <c r="E348" s="134">
        <v>1</v>
      </c>
      <c r="H348" s="134" t="s">
        <v>578</v>
      </c>
      <c r="I348" s="134">
        <v>1</v>
      </c>
      <c r="J348" s="135">
        <v>6400</v>
      </c>
    </row>
    <row r="349" spans="1:10" x14ac:dyDescent="0.25">
      <c r="A349" s="134" t="s">
        <v>578</v>
      </c>
      <c r="B349" s="134" t="s">
        <v>254</v>
      </c>
      <c r="C349" s="134">
        <v>1</v>
      </c>
      <c r="D349" s="134" t="s">
        <v>379</v>
      </c>
      <c r="E349" s="134">
        <v>1</v>
      </c>
      <c r="H349" s="134" t="s">
        <v>578</v>
      </c>
      <c r="I349" s="134">
        <v>1</v>
      </c>
      <c r="J349" s="135">
        <v>6400</v>
      </c>
    </row>
    <row r="350" spans="1:10" x14ac:dyDescent="0.25">
      <c r="A350" s="134" t="s">
        <v>578</v>
      </c>
      <c r="B350" s="134" t="s">
        <v>257</v>
      </c>
      <c r="C350" s="134">
        <v>1</v>
      </c>
      <c r="D350" s="134" t="s">
        <v>257</v>
      </c>
      <c r="E350" s="134">
        <v>1</v>
      </c>
      <c r="H350" s="134" t="s">
        <v>578</v>
      </c>
      <c r="I350" s="134">
        <v>1</v>
      </c>
      <c r="J350" s="135">
        <v>6400</v>
      </c>
    </row>
    <row r="351" spans="1:10" x14ac:dyDescent="0.25">
      <c r="A351" s="134" t="s">
        <v>578</v>
      </c>
      <c r="B351" s="134" t="s">
        <v>257</v>
      </c>
      <c r="C351" s="134">
        <v>1</v>
      </c>
      <c r="D351" s="134" t="s">
        <v>579</v>
      </c>
      <c r="E351" s="134">
        <v>1</v>
      </c>
      <c r="H351" s="134" t="s">
        <v>578</v>
      </c>
      <c r="I351" s="134">
        <v>1</v>
      </c>
      <c r="J351" s="135">
        <v>6400</v>
      </c>
    </row>
    <row r="352" spans="1:10" x14ac:dyDescent="0.25">
      <c r="A352" s="134" t="s">
        <v>578</v>
      </c>
      <c r="B352" s="134" t="s">
        <v>378</v>
      </c>
      <c r="C352" s="134">
        <v>1</v>
      </c>
      <c r="D352" s="134" t="s">
        <v>257</v>
      </c>
      <c r="E352" s="134">
        <v>1</v>
      </c>
      <c r="H352" s="134" t="s">
        <v>578</v>
      </c>
      <c r="I352" s="134">
        <v>1</v>
      </c>
      <c r="J352" s="135">
        <v>6400</v>
      </c>
    </row>
    <row r="353" spans="1:10" x14ac:dyDescent="0.25">
      <c r="A353" s="134" t="s">
        <v>578</v>
      </c>
      <c r="B353" s="134" t="s">
        <v>257</v>
      </c>
      <c r="C353" s="134">
        <v>1</v>
      </c>
      <c r="D353" s="134" t="s">
        <v>383</v>
      </c>
      <c r="E353" s="134">
        <v>1</v>
      </c>
      <c r="H353" s="134" t="s">
        <v>578</v>
      </c>
      <c r="I353" s="134">
        <v>1</v>
      </c>
      <c r="J353" s="135">
        <v>6400</v>
      </c>
    </row>
    <row r="354" spans="1:10" x14ac:dyDescent="0.25">
      <c r="A354" s="134" t="s">
        <v>578</v>
      </c>
      <c r="B354" s="134" t="s">
        <v>383</v>
      </c>
      <c r="C354" s="134">
        <v>1</v>
      </c>
      <c r="D354" s="134" t="s">
        <v>257</v>
      </c>
      <c r="E354" s="134">
        <v>1</v>
      </c>
      <c r="H354" s="134" t="s">
        <v>578</v>
      </c>
      <c r="I354" s="134">
        <v>1</v>
      </c>
      <c r="J354" s="135">
        <v>6400</v>
      </c>
    </row>
    <row r="355" spans="1:10" x14ac:dyDescent="0.25">
      <c r="A355" s="134" t="s">
        <v>578</v>
      </c>
      <c r="B355" s="134" t="s">
        <v>257</v>
      </c>
      <c r="C355" s="134">
        <v>1</v>
      </c>
      <c r="D355" s="134" t="s">
        <v>256</v>
      </c>
      <c r="E355" s="134">
        <v>1</v>
      </c>
      <c r="H355" s="134" t="s">
        <v>578</v>
      </c>
      <c r="I355" s="134">
        <v>1</v>
      </c>
      <c r="J355" s="135">
        <v>6400</v>
      </c>
    </row>
    <row r="356" spans="1:10" x14ac:dyDescent="0.25">
      <c r="A356" s="134" t="s">
        <v>578</v>
      </c>
      <c r="B356" s="134" t="s">
        <v>256</v>
      </c>
      <c r="C356" s="134">
        <v>1</v>
      </c>
      <c r="D356" s="134" t="s">
        <v>257</v>
      </c>
      <c r="E356" s="134">
        <v>1</v>
      </c>
      <c r="H356" s="134" t="s">
        <v>578</v>
      </c>
      <c r="I356" s="134">
        <v>1</v>
      </c>
      <c r="J356" s="135">
        <v>6400</v>
      </c>
    </row>
    <row r="357" spans="1:10" x14ac:dyDescent="0.25">
      <c r="A357" s="134" t="s">
        <v>578</v>
      </c>
      <c r="B357" s="134" t="s">
        <v>257</v>
      </c>
      <c r="C357" s="134">
        <v>1</v>
      </c>
      <c r="D357" s="134" t="s">
        <v>254</v>
      </c>
      <c r="E357" s="134">
        <v>1</v>
      </c>
      <c r="H357" s="134" t="s">
        <v>578</v>
      </c>
      <c r="I357" s="134">
        <v>1</v>
      </c>
      <c r="J357" s="135">
        <v>6400</v>
      </c>
    </row>
    <row r="358" spans="1:10" x14ac:dyDescent="0.25">
      <c r="A358" s="134" t="s">
        <v>578</v>
      </c>
      <c r="B358" s="134" t="s">
        <v>254</v>
      </c>
      <c r="C358" s="134">
        <v>1</v>
      </c>
      <c r="D358" s="134" t="s">
        <v>257</v>
      </c>
      <c r="E358" s="134">
        <v>1</v>
      </c>
      <c r="H358" s="134" t="s">
        <v>578</v>
      </c>
      <c r="I358" s="134">
        <v>1</v>
      </c>
      <c r="J358" s="135">
        <v>6400</v>
      </c>
    </row>
    <row r="359" spans="1:10" x14ac:dyDescent="0.25">
      <c r="A359" s="134" t="s">
        <v>578</v>
      </c>
      <c r="B359" s="134" t="s">
        <v>378</v>
      </c>
      <c r="C359" s="134">
        <v>1</v>
      </c>
      <c r="D359" s="134" t="s">
        <v>579</v>
      </c>
      <c r="E359" s="134">
        <v>1</v>
      </c>
      <c r="H359" s="134" t="s">
        <v>578</v>
      </c>
      <c r="I359" s="134">
        <v>1</v>
      </c>
      <c r="J359" s="135">
        <v>6400</v>
      </c>
    </row>
    <row r="360" spans="1:10" x14ac:dyDescent="0.25">
      <c r="A360" s="134" t="s">
        <v>578</v>
      </c>
      <c r="B360" s="134" t="s">
        <v>378</v>
      </c>
      <c r="C360" s="134">
        <v>1</v>
      </c>
      <c r="D360" s="134" t="s">
        <v>383</v>
      </c>
      <c r="E360" s="134">
        <v>1</v>
      </c>
      <c r="H360" s="134" t="s">
        <v>578</v>
      </c>
      <c r="I360" s="134">
        <v>1</v>
      </c>
      <c r="J360" s="135">
        <v>6400</v>
      </c>
    </row>
    <row r="361" spans="1:10" x14ac:dyDescent="0.25">
      <c r="A361" s="134" t="s">
        <v>578</v>
      </c>
      <c r="B361" s="134" t="s">
        <v>383</v>
      </c>
      <c r="C361" s="134">
        <v>1</v>
      </c>
      <c r="D361" s="134" t="s">
        <v>579</v>
      </c>
      <c r="E361" s="134">
        <v>1</v>
      </c>
      <c r="H361" s="134" t="s">
        <v>578</v>
      </c>
      <c r="I361" s="134">
        <v>1</v>
      </c>
      <c r="J361" s="135">
        <v>6400</v>
      </c>
    </row>
    <row r="362" spans="1:10" x14ac:dyDescent="0.25">
      <c r="A362" s="134" t="s">
        <v>578</v>
      </c>
      <c r="B362" s="134" t="s">
        <v>378</v>
      </c>
      <c r="C362" s="134">
        <v>1</v>
      </c>
      <c r="D362" s="134" t="s">
        <v>256</v>
      </c>
      <c r="E362" s="134">
        <v>1</v>
      </c>
      <c r="H362" s="134" t="s">
        <v>578</v>
      </c>
      <c r="I362" s="134">
        <v>1</v>
      </c>
      <c r="J362" s="135">
        <v>6400</v>
      </c>
    </row>
    <row r="363" spans="1:10" x14ac:dyDescent="0.25">
      <c r="A363" s="134" t="s">
        <v>578</v>
      </c>
      <c r="B363" s="134" t="s">
        <v>256</v>
      </c>
      <c r="C363" s="134">
        <v>1</v>
      </c>
      <c r="D363" s="134" t="s">
        <v>579</v>
      </c>
      <c r="E363" s="134">
        <v>1</v>
      </c>
      <c r="H363" s="134" t="s">
        <v>578</v>
      </c>
      <c r="I363" s="134">
        <v>1</v>
      </c>
      <c r="J363" s="135">
        <v>6400</v>
      </c>
    </row>
    <row r="364" spans="1:10" x14ac:dyDescent="0.25">
      <c r="A364" s="134" t="s">
        <v>578</v>
      </c>
      <c r="B364" s="134" t="s">
        <v>378</v>
      </c>
      <c r="C364" s="134">
        <v>1</v>
      </c>
      <c r="D364" s="134" t="s">
        <v>254</v>
      </c>
      <c r="E364" s="134">
        <v>1</v>
      </c>
      <c r="H364" s="134" t="s">
        <v>578</v>
      </c>
      <c r="I364" s="134">
        <v>1</v>
      </c>
      <c r="J364" s="135">
        <v>6400</v>
      </c>
    </row>
    <row r="365" spans="1:10" x14ac:dyDescent="0.25">
      <c r="A365" s="134" t="s">
        <v>578</v>
      </c>
      <c r="B365" s="134" t="s">
        <v>254</v>
      </c>
      <c r="C365" s="134">
        <v>1</v>
      </c>
      <c r="D365" s="134" t="s">
        <v>579</v>
      </c>
      <c r="E365" s="134">
        <v>1</v>
      </c>
      <c r="H365" s="134" t="s">
        <v>578</v>
      </c>
      <c r="I365" s="134">
        <v>1</v>
      </c>
      <c r="J365" s="135">
        <v>6400</v>
      </c>
    </row>
    <row r="366" spans="1:10" x14ac:dyDescent="0.25">
      <c r="A366" s="134" t="s">
        <v>578</v>
      </c>
      <c r="B366" s="134" t="s">
        <v>383</v>
      </c>
      <c r="C366" s="134">
        <v>1</v>
      </c>
      <c r="D366" s="134" t="s">
        <v>383</v>
      </c>
      <c r="E366" s="134">
        <v>1</v>
      </c>
      <c r="H366" s="134" t="s">
        <v>578</v>
      </c>
      <c r="I366" s="134">
        <v>1</v>
      </c>
      <c r="J366" s="135">
        <v>6400</v>
      </c>
    </row>
    <row r="367" spans="1:10" x14ac:dyDescent="0.25">
      <c r="A367" s="134" t="s">
        <v>578</v>
      </c>
      <c r="B367" s="134" t="s">
        <v>383</v>
      </c>
      <c r="C367" s="134">
        <v>1</v>
      </c>
      <c r="D367" s="134" t="s">
        <v>256</v>
      </c>
      <c r="E367" s="134">
        <v>1</v>
      </c>
      <c r="H367" s="134" t="s">
        <v>578</v>
      </c>
      <c r="I367" s="134">
        <v>1</v>
      </c>
      <c r="J367" s="135">
        <v>6400</v>
      </c>
    </row>
    <row r="368" spans="1:10" x14ac:dyDescent="0.25">
      <c r="A368" s="134" t="s">
        <v>578</v>
      </c>
      <c r="B368" s="134" t="s">
        <v>256</v>
      </c>
      <c r="C368" s="134">
        <v>1</v>
      </c>
      <c r="D368" s="134" t="s">
        <v>383</v>
      </c>
      <c r="E368" s="134">
        <v>1</v>
      </c>
      <c r="H368" s="134" t="s">
        <v>578</v>
      </c>
      <c r="I368" s="134">
        <v>1</v>
      </c>
      <c r="J368" s="135">
        <v>6400</v>
      </c>
    </row>
    <row r="369" spans="1:10" x14ac:dyDescent="0.25">
      <c r="A369" s="134" t="s">
        <v>578</v>
      </c>
      <c r="B369" s="134" t="s">
        <v>383</v>
      </c>
      <c r="C369" s="134">
        <v>1</v>
      </c>
      <c r="D369" s="134" t="s">
        <v>254</v>
      </c>
      <c r="E369" s="134">
        <v>1</v>
      </c>
      <c r="H369" s="134" t="s">
        <v>578</v>
      </c>
      <c r="I369" s="134">
        <v>1</v>
      </c>
      <c r="J369" s="135">
        <v>6400</v>
      </c>
    </row>
    <row r="370" spans="1:10" x14ac:dyDescent="0.25">
      <c r="A370" s="134" t="s">
        <v>578</v>
      </c>
      <c r="B370" s="134" t="s">
        <v>254</v>
      </c>
      <c r="C370" s="134">
        <v>1</v>
      </c>
      <c r="D370" s="134" t="s">
        <v>383</v>
      </c>
      <c r="E370" s="134">
        <v>1</v>
      </c>
      <c r="H370" s="134" t="s">
        <v>578</v>
      </c>
      <c r="I370" s="134">
        <v>1</v>
      </c>
      <c r="J370" s="135">
        <v>6400</v>
      </c>
    </row>
    <row r="371" spans="1:10" x14ac:dyDescent="0.25">
      <c r="A371" s="134" t="s">
        <v>578</v>
      </c>
      <c r="B371" s="134" t="s">
        <v>256</v>
      </c>
      <c r="C371" s="134">
        <v>1</v>
      </c>
      <c r="D371" s="134" t="s">
        <v>256</v>
      </c>
      <c r="E371" s="134">
        <v>1</v>
      </c>
      <c r="H371" s="134" t="s">
        <v>578</v>
      </c>
      <c r="I371" s="134">
        <v>1</v>
      </c>
      <c r="J371" s="135">
        <v>6400</v>
      </c>
    </row>
    <row r="372" spans="1:10" x14ac:dyDescent="0.25">
      <c r="A372" s="134" t="s">
        <v>578</v>
      </c>
      <c r="B372" s="134" t="s">
        <v>256</v>
      </c>
      <c r="C372" s="134">
        <v>1</v>
      </c>
      <c r="D372" s="134" t="s">
        <v>254</v>
      </c>
      <c r="E372" s="134">
        <v>1</v>
      </c>
      <c r="H372" s="134" t="s">
        <v>578</v>
      </c>
      <c r="I372" s="134">
        <v>1</v>
      </c>
      <c r="J372" s="135">
        <v>6400</v>
      </c>
    </row>
    <row r="373" spans="1:10" x14ac:dyDescent="0.25">
      <c r="A373" s="134" t="s">
        <v>578</v>
      </c>
      <c r="B373" s="134" t="s">
        <v>254</v>
      </c>
      <c r="C373" s="134">
        <v>1</v>
      </c>
      <c r="D373" s="134" t="s">
        <v>254</v>
      </c>
      <c r="E373" s="134">
        <v>1</v>
      </c>
      <c r="H373" s="134" t="s">
        <v>578</v>
      </c>
      <c r="I373" s="134">
        <v>1</v>
      </c>
      <c r="J373" s="135">
        <v>6400</v>
      </c>
    </row>
    <row r="374" spans="1:10" x14ac:dyDescent="0.25">
      <c r="A374" s="134" t="s">
        <v>641</v>
      </c>
      <c r="B374" s="134" t="s">
        <v>578</v>
      </c>
      <c r="C374" s="134">
        <v>1</v>
      </c>
      <c r="D374" s="134" t="s">
        <v>661</v>
      </c>
      <c r="E374" s="134">
        <v>1</v>
      </c>
      <c r="H374" s="134" t="s">
        <v>641</v>
      </c>
      <c r="I374" s="134">
        <v>1</v>
      </c>
      <c r="J374" s="135">
        <v>18800</v>
      </c>
    </row>
    <row r="375" spans="1:10" x14ac:dyDescent="0.25">
      <c r="A375" s="134" t="s">
        <v>641</v>
      </c>
      <c r="B375" s="134" t="s">
        <v>630</v>
      </c>
      <c r="C375" s="134">
        <v>1</v>
      </c>
      <c r="D375" s="134" t="s">
        <v>578</v>
      </c>
      <c r="E375" s="134">
        <v>1</v>
      </c>
      <c r="H375" s="134" t="s">
        <v>641</v>
      </c>
      <c r="I375" s="134">
        <v>1</v>
      </c>
      <c r="J375" s="135">
        <v>18800</v>
      </c>
    </row>
    <row r="376" spans="1:10" x14ac:dyDescent="0.25">
      <c r="A376" s="134" t="s">
        <v>628</v>
      </c>
      <c r="B376" s="134" t="s">
        <v>263</v>
      </c>
      <c r="C376" s="134">
        <v>1</v>
      </c>
      <c r="H376" s="134" t="s">
        <v>628</v>
      </c>
      <c r="I376" s="134">
        <v>1</v>
      </c>
      <c r="J376" s="135">
        <v>1800</v>
      </c>
    </row>
    <row r="377" spans="1:10" x14ac:dyDescent="0.25">
      <c r="A377" s="134" t="s">
        <v>642</v>
      </c>
      <c r="B377" s="134" t="s">
        <v>634</v>
      </c>
      <c r="C377" s="134">
        <v>1</v>
      </c>
      <c r="D377" s="134" t="s">
        <v>580</v>
      </c>
      <c r="E377" s="134">
        <v>1</v>
      </c>
      <c r="H377" s="134" t="s">
        <v>642</v>
      </c>
      <c r="I377" s="134">
        <v>1</v>
      </c>
      <c r="J377" s="135">
        <v>18800</v>
      </c>
    </row>
    <row r="378" spans="1:10" x14ac:dyDescent="0.25">
      <c r="A378" s="134" t="s">
        <v>642</v>
      </c>
      <c r="B378" s="134" t="s">
        <v>580</v>
      </c>
      <c r="C378" s="134">
        <v>1</v>
      </c>
      <c r="D378" s="134" t="s">
        <v>634</v>
      </c>
      <c r="E378" s="134">
        <v>1</v>
      </c>
      <c r="H378" s="134" t="s">
        <v>642</v>
      </c>
      <c r="I378" s="134">
        <v>1</v>
      </c>
      <c r="J378" s="135">
        <v>18800</v>
      </c>
    </row>
    <row r="379" spans="1:10" x14ac:dyDescent="0.25">
      <c r="A379" s="134" t="s">
        <v>580</v>
      </c>
      <c r="B379" s="134" t="s">
        <v>440</v>
      </c>
      <c r="C379" s="134">
        <v>1</v>
      </c>
      <c r="D379" s="134" t="s">
        <v>402</v>
      </c>
      <c r="E379" s="134">
        <v>1</v>
      </c>
      <c r="H379" s="134" t="s">
        <v>580</v>
      </c>
      <c r="I379" s="134">
        <v>1</v>
      </c>
      <c r="J379" s="135">
        <v>7200</v>
      </c>
    </row>
    <row r="380" spans="1:10" x14ac:dyDescent="0.25">
      <c r="A380" s="134" t="s">
        <v>580</v>
      </c>
      <c r="B380" s="134" t="s">
        <v>402</v>
      </c>
      <c r="C380" s="134">
        <v>1</v>
      </c>
      <c r="D380" s="134" t="s">
        <v>402</v>
      </c>
      <c r="E380" s="134">
        <v>1</v>
      </c>
      <c r="H380" s="134" t="s">
        <v>580</v>
      </c>
      <c r="I380" s="134">
        <v>1</v>
      </c>
      <c r="J380" s="135">
        <v>7200</v>
      </c>
    </row>
    <row r="381" spans="1:10" x14ac:dyDescent="0.25">
      <c r="A381" s="134" t="s">
        <v>664</v>
      </c>
      <c r="B381" s="134" t="s">
        <v>611</v>
      </c>
      <c r="C381" s="134">
        <v>1</v>
      </c>
      <c r="D381" s="134" t="s">
        <v>439</v>
      </c>
      <c r="E381" s="134">
        <v>1</v>
      </c>
      <c r="H381" s="134" t="s">
        <v>664</v>
      </c>
      <c r="I381" s="134">
        <v>1</v>
      </c>
      <c r="J381" s="135">
        <v>23600</v>
      </c>
    </row>
    <row r="382" spans="1:10" x14ac:dyDescent="0.25">
      <c r="A382" s="134" t="s">
        <v>664</v>
      </c>
      <c r="B382" s="134" t="s">
        <v>439</v>
      </c>
      <c r="C382" s="134">
        <v>1</v>
      </c>
      <c r="D382" s="134" t="s">
        <v>611</v>
      </c>
      <c r="E382" s="134">
        <v>1</v>
      </c>
      <c r="H382" s="134" t="s">
        <v>664</v>
      </c>
      <c r="I382" s="134">
        <v>1</v>
      </c>
      <c r="J382" s="135">
        <v>23600</v>
      </c>
    </row>
    <row r="383" spans="1:10" x14ac:dyDescent="0.25">
      <c r="A383" s="134" t="s">
        <v>585</v>
      </c>
      <c r="B383" s="134" t="s">
        <v>581</v>
      </c>
      <c r="C383" s="134">
        <v>1</v>
      </c>
      <c r="D383" s="134" t="s">
        <v>454</v>
      </c>
      <c r="E383" s="134">
        <v>1</v>
      </c>
      <c r="F383" s="134" t="s">
        <v>412</v>
      </c>
      <c r="G383" s="134">
        <v>1</v>
      </c>
      <c r="H383" s="134" t="s">
        <v>585</v>
      </c>
      <c r="I383" s="134">
        <v>1</v>
      </c>
      <c r="J383" s="135">
        <v>142900</v>
      </c>
    </row>
    <row r="384" spans="1:10" x14ac:dyDescent="0.25">
      <c r="A384" s="134" t="s">
        <v>585</v>
      </c>
      <c r="B384" s="134" t="s">
        <v>412</v>
      </c>
      <c r="C384" s="134">
        <v>1</v>
      </c>
      <c r="D384" s="134" t="s">
        <v>581</v>
      </c>
      <c r="E384" s="134">
        <v>1</v>
      </c>
      <c r="F384" s="134" t="s">
        <v>454</v>
      </c>
      <c r="G384" s="134">
        <v>1</v>
      </c>
      <c r="H384" s="134" t="s">
        <v>585</v>
      </c>
      <c r="I384" s="134">
        <v>1</v>
      </c>
      <c r="J384" s="135">
        <v>142900</v>
      </c>
    </row>
    <row r="385" spans="1:10" x14ac:dyDescent="0.25">
      <c r="A385" s="134" t="s">
        <v>585</v>
      </c>
      <c r="B385" s="134" t="s">
        <v>454</v>
      </c>
      <c r="C385" s="134">
        <v>1</v>
      </c>
      <c r="D385" s="134" t="s">
        <v>412</v>
      </c>
      <c r="E385" s="134">
        <v>1</v>
      </c>
      <c r="F385" s="134" t="s">
        <v>581</v>
      </c>
      <c r="G385" s="134">
        <v>1</v>
      </c>
      <c r="H385" s="134" t="s">
        <v>585</v>
      </c>
      <c r="I385" s="134">
        <v>1</v>
      </c>
      <c r="J385" s="135">
        <v>142900</v>
      </c>
    </row>
    <row r="386" spans="1:10" x14ac:dyDescent="0.25">
      <c r="A386" s="134" t="s">
        <v>585</v>
      </c>
      <c r="B386" s="134" t="s">
        <v>581</v>
      </c>
      <c r="C386" s="134">
        <v>1</v>
      </c>
      <c r="D386" s="134" t="s">
        <v>380</v>
      </c>
      <c r="E386" s="134">
        <v>1</v>
      </c>
      <c r="H386" s="134" t="s">
        <v>585</v>
      </c>
      <c r="I386" s="134">
        <v>1</v>
      </c>
      <c r="J386" s="135">
        <v>142900</v>
      </c>
    </row>
    <row r="387" spans="1:10" x14ac:dyDescent="0.25">
      <c r="A387" s="134" t="s">
        <v>585</v>
      </c>
      <c r="B387" s="134" t="s">
        <v>380</v>
      </c>
      <c r="C387" s="134">
        <v>1</v>
      </c>
      <c r="D387" s="134" t="s">
        <v>581</v>
      </c>
      <c r="E387" s="134">
        <v>1</v>
      </c>
      <c r="H387" s="134" t="s">
        <v>585</v>
      </c>
      <c r="I387" s="134">
        <v>1</v>
      </c>
      <c r="J387" s="135">
        <v>142900</v>
      </c>
    </row>
    <row r="388" spans="1:10" x14ac:dyDescent="0.25">
      <c r="A388" s="134" t="s">
        <v>453</v>
      </c>
      <c r="B388" s="134" t="s">
        <v>422</v>
      </c>
      <c r="C388" s="134">
        <v>1</v>
      </c>
      <c r="D388" s="134" t="s">
        <v>55</v>
      </c>
      <c r="E388" s="134">
        <v>1</v>
      </c>
      <c r="F388" s="134" t="s">
        <v>454</v>
      </c>
      <c r="G388" s="134">
        <v>1</v>
      </c>
      <c r="H388" s="134" t="s">
        <v>453</v>
      </c>
      <c r="I388" s="134">
        <v>1</v>
      </c>
      <c r="J388" s="135">
        <v>44000</v>
      </c>
    </row>
    <row r="389" spans="1:10" x14ac:dyDescent="0.25">
      <c r="A389" s="134" t="s">
        <v>453</v>
      </c>
      <c r="B389" s="134" t="s">
        <v>422</v>
      </c>
      <c r="C389" s="134">
        <v>1</v>
      </c>
      <c r="D389" s="134" t="s">
        <v>259</v>
      </c>
      <c r="E389" s="134">
        <v>1</v>
      </c>
      <c r="F389" s="134" t="s">
        <v>454</v>
      </c>
      <c r="G389" s="134">
        <v>1</v>
      </c>
      <c r="H389" s="134" t="s">
        <v>453</v>
      </c>
      <c r="I389" s="134">
        <v>1</v>
      </c>
      <c r="J389" s="135">
        <v>44000</v>
      </c>
    </row>
    <row r="390" spans="1:10" x14ac:dyDescent="0.25">
      <c r="A390" s="134" t="s">
        <v>453</v>
      </c>
      <c r="B390" s="134" t="s">
        <v>422</v>
      </c>
      <c r="C390" s="134">
        <v>1</v>
      </c>
      <c r="D390" s="134" t="s">
        <v>55</v>
      </c>
      <c r="E390" s="134">
        <v>1</v>
      </c>
      <c r="F390" s="134" t="s">
        <v>380</v>
      </c>
      <c r="G390" s="134">
        <v>1</v>
      </c>
      <c r="H390" s="134" t="s">
        <v>453</v>
      </c>
      <c r="I390" s="134">
        <v>1</v>
      </c>
      <c r="J390" s="135">
        <v>44000</v>
      </c>
    </row>
    <row r="391" spans="1:10" x14ac:dyDescent="0.25">
      <c r="A391" s="134" t="s">
        <v>453</v>
      </c>
      <c r="B391" s="134" t="s">
        <v>422</v>
      </c>
      <c r="C391" s="134">
        <v>1</v>
      </c>
      <c r="D391" s="134" t="s">
        <v>259</v>
      </c>
      <c r="E391" s="134">
        <v>1</v>
      </c>
      <c r="F391" s="134" t="s">
        <v>380</v>
      </c>
      <c r="G391" s="134">
        <v>1</v>
      </c>
      <c r="H391" s="134" t="s">
        <v>453</v>
      </c>
      <c r="I391" s="134">
        <v>1</v>
      </c>
      <c r="J391" s="135">
        <v>44000</v>
      </c>
    </row>
    <row r="392" spans="1:10" x14ac:dyDescent="0.25">
      <c r="A392" s="134" t="s">
        <v>453</v>
      </c>
      <c r="B392" s="134" t="s">
        <v>422</v>
      </c>
      <c r="C392" s="134">
        <v>1</v>
      </c>
      <c r="D392" s="134" t="s">
        <v>55</v>
      </c>
      <c r="E392" s="134">
        <v>1</v>
      </c>
      <c r="F392" s="134" t="s">
        <v>455</v>
      </c>
      <c r="G392" s="134">
        <v>1</v>
      </c>
      <c r="H392" s="134" t="s">
        <v>453</v>
      </c>
      <c r="I392" s="134">
        <v>1</v>
      </c>
      <c r="J392" s="135">
        <v>44000</v>
      </c>
    </row>
    <row r="393" spans="1:10" x14ac:dyDescent="0.25">
      <c r="A393" s="134" t="s">
        <v>453</v>
      </c>
      <c r="B393" s="134" t="s">
        <v>422</v>
      </c>
      <c r="C393" s="134">
        <v>1</v>
      </c>
      <c r="D393" s="134" t="s">
        <v>259</v>
      </c>
      <c r="E393" s="134">
        <v>1</v>
      </c>
      <c r="F393" s="134" t="s">
        <v>455</v>
      </c>
      <c r="G393" s="134">
        <v>1</v>
      </c>
      <c r="H393" s="134" t="s">
        <v>453</v>
      </c>
      <c r="I393" s="134">
        <v>1</v>
      </c>
      <c r="J393" s="135">
        <v>44000</v>
      </c>
    </row>
    <row r="394" spans="1:10" x14ac:dyDescent="0.25">
      <c r="A394" s="134" t="s">
        <v>453</v>
      </c>
      <c r="B394" s="134" t="s">
        <v>422</v>
      </c>
      <c r="C394" s="134">
        <v>1</v>
      </c>
      <c r="D394" s="134" t="s">
        <v>55</v>
      </c>
      <c r="E394" s="134">
        <v>1</v>
      </c>
      <c r="F394" s="134" t="s">
        <v>456</v>
      </c>
      <c r="G394" s="134">
        <v>1</v>
      </c>
      <c r="H394" s="134" t="s">
        <v>453</v>
      </c>
      <c r="I394" s="134">
        <v>1</v>
      </c>
      <c r="J394" s="135">
        <v>44000</v>
      </c>
    </row>
    <row r="395" spans="1:10" x14ac:dyDescent="0.25">
      <c r="A395" s="134" t="s">
        <v>453</v>
      </c>
      <c r="B395" s="134" t="s">
        <v>422</v>
      </c>
      <c r="C395" s="134">
        <v>1</v>
      </c>
      <c r="D395" s="134" t="s">
        <v>259</v>
      </c>
      <c r="E395" s="134">
        <v>1</v>
      </c>
      <c r="F395" s="134" t="s">
        <v>456</v>
      </c>
      <c r="G395" s="134">
        <v>1</v>
      </c>
      <c r="H395" s="134" t="s">
        <v>453</v>
      </c>
      <c r="I395" s="134">
        <v>1</v>
      </c>
      <c r="J395" s="135">
        <v>44000</v>
      </c>
    </row>
    <row r="396" spans="1:10" x14ac:dyDescent="0.25">
      <c r="A396" s="134" t="s">
        <v>453</v>
      </c>
      <c r="B396" s="134" t="s">
        <v>422</v>
      </c>
      <c r="C396" s="134">
        <v>1</v>
      </c>
      <c r="D396" s="134" t="s">
        <v>55</v>
      </c>
      <c r="E396" s="134">
        <v>1</v>
      </c>
      <c r="F396" s="134" t="s">
        <v>396</v>
      </c>
      <c r="G396" s="134">
        <v>1</v>
      </c>
      <c r="H396" s="134" t="s">
        <v>453</v>
      </c>
      <c r="I396" s="134">
        <v>1</v>
      </c>
      <c r="J396" s="135">
        <v>44000</v>
      </c>
    </row>
    <row r="397" spans="1:10" x14ac:dyDescent="0.25">
      <c r="A397" s="134" t="s">
        <v>453</v>
      </c>
      <c r="B397" s="134" t="s">
        <v>422</v>
      </c>
      <c r="C397" s="134">
        <v>1</v>
      </c>
      <c r="D397" s="134" t="s">
        <v>259</v>
      </c>
      <c r="E397" s="134">
        <v>1</v>
      </c>
      <c r="F397" s="134" t="s">
        <v>396</v>
      </c>
      <c r="G397" s="134">
        <v>1</v>
      </c>
      <c r="H397" s="134" t="s">
        <v>453</v>
      </c>
      <c r="I397" s="134">
        <v>1</v>
      </c>
      <c r="J397" s="135">
        <v>44000</v>
      </c>
    </row>
    <row r="398" spans="1:10" x14ac:dyDescent="0.25">
      <c r="A398" s="134" t="s">
        <v>453</v>
      </c>
      <c r="B398" s="134" t="s">
        <v>422</v>
      </c>
      <c r="C398" s="134">
        <v>1</v>
      </c>
      <c r="D398" s="134" t="s">
        <v>55</v>
      </c>
      <c r="E398" s="134">
        <v>1</v>
      </c>
      <c r="F398" s="134" t="s">
        <v>256</v>
      </c>
      <c r="G398" s="134">
        <v>1</v>
      </c>
      <c r="H398" s="134" t="s">
        <v>453</v>
      </c>
      <c r="I398" s="134">
        <v>1</v>
      </c>
      <c r="J398" s="135">
        <v>44000</v>
      </c>
    </row>
    <row r="399" spans="1:10" x14ac:dyDescent="0.25">
      <c r="A399" s="134" t="s">
        <v>453</v>
      </c>
      <c r="B399" s="134" t="s">
        <v>422</v>
      </c>
      <c r="C399" s="134">
        <v>1</v>
      </c>
      <c r="D399" s="134" t="s">
        <v>259</v>
      </c>
      <c r="E399" s="134">
        <v>1</v>
      </c>
      <c r="F399" s="134" t="s">
        <v>256</v>
      </c>
      <c r="G399" s="134">
        <v>1</v>
      </c>
      <c r="H399" s="134" t="s">
        <v>453</v>
      </c>
      <c r="I399" s="134">
        <v>1</v>
      </c>
      <c r="J399" s="135">
        <v>44000</v>
      </c>
    </row>
    <row r="400" spans="1:10" x14ac:dyDescent="0.25">
      <c r="A400" s="134" t="s">
        <v>665</v>
      </c>
      <c r="B400" s="134" t="s">
        <v>613</v>
      </c>
      <c r="C400" s="134">
        <v>1</v>
      </c>
      <c r="D400" s="134" t="s">
        <v>396</v>
      </c>
      <c r="E400" s="134">
        <v>1</v>
      </c>
      <c r="H400" s="134" t="s">
        <v>665</v>
      </c>
      <c r="I400" s="134">
        <v>1</v>
      </c>
      <c r="J400" s="135">
        <v>40000</v>
      </c>
    </row>
    <row r="401" spans="1:11" x14ac:dyDescent="0.25">
      <c r="A401" s="134" t="s">
        <v>665</v>
      </c>
      <c r="B401" s="134" t="s">
        <v>396</v>
      </c>
      <c r="C401" s="134">
        <v>1</v>
      </c>
      <c r="D401" s="134" t="s">
        <v>613</v>
      </c>
      <c r="E401" s="134">
        <v>1</v>
      </c>
      <c r="H401" s="134" t="s">
        <v>665</v>
      </c>
      <c r="I401" s="134">
        <v>1</v>
      </c>
      <c r="J401" s="135">
        <v>40000</v>
      </c>
    </row>
    <row r="402" spans="1:11" x14ac:dyDescent="0.25">
      <c r="A402" s="134" t="s">
        <v>665</v>
      </c>
      <c r="B402" s="134" t="s">
        <v>613</v>
      </c>
      <c r="C402" s="134">
        <v>1</v>
      </c>
      <c r="D402" s="134" t="s">
        <v>262</v>
      </c>
      <c r="E402" s="134">
        <v>1</v>
      </c>
      <c r="H402" s="134" t="s">
        <v>665</v>
      </c>
      <c r="I402" s="134">
        <v>1</v>
      </c>
      <c r="J402" s="135">
        <v>40000</v>
      </c>
    </row>
    <row r="403" spans="1:11" x14ac:dyDescent="0.25">
      <c r="A403" s="134" t="s">
        <v>665</v>
      </c>
      <c r="B403" s="134" t="s">
        <v>262</v>
      </c>
      <c r="C403" s="134">
        <v>1</v>
      </c>
      <c r="D403" s="134" t="s">
        <v>613</v>
      </c>
      <c r="E403" s="134">
        <v>1</v>
      </c>
      <c r="H403" s="134" t="s">
        <v>665</v>
      </c>
      <c r="I403" s="134">
        <v>1</v>
      </c>
      <c r="J403" s="135">
        <v>40000</v>
      </c>
    </row>
    <row r="404" spans="1:11" x14ac:dyDescent="0.25">
      <c r="A404" s="134" t="s">
        <v>455</v>
      </c>
      <c r="B404" s="134" t="s">
        <v>456</v>
      </c>
      <c r="C404" s="134">
        <v>1</v>
      </c>
      <c r="D404" s="134" t="s">
        <v>409</v>
      </c>
      <c r="E404" s="134">
        <v>1</v>
      </c>
      <c r="H404" s="134" t="s">
        <v>455</v>
      </c>
      <c r="I404" s="134">
        <v>1</v>
      </c>
      <c r="J404" s="135">
        <v>9000</v>
      </c>
      <c r="K404" s="134" t="s">
        <v>473</v>
      </c>
    </row>
    <row r="405" spans="1:11" x14ac:dyDescent="0.25">
      <c r="A405" s="134" t="s">
        <v>455</v>
      </c>
      <c r="B405" s="134" t="s">
        <v>409</v>
      </c>
      <c r="C405" s="134">
        <v>1</v>
      </c>
      <c r="D405" s="134" t="s">
        <v>456</v>
      </c>
      <c r="E405" s="134">
        <v>1</v>
      </c>
      <c r="H405" s="134" t="s">
        <v>455</v>
      </c>
      <c r="I405" s="134">
        <v>1</v>
      </c>
      <c r="J405" s="135">
        <v>9000</v>
      </c>
      <c r="K405" s="134" t="s">
        <v>473</v>
      </c>
    </row>
    <row r="406" spans="1:11" x14ac:dyDescent="0.25">
      <c r="A406" s="134" t="s">
        <v>382</v>
      </c>
      <c r="B406" s="134" t="s">
        <v>55</v>
      </c>
      <c r="C406" s="134">
        <v>1</v>
      </c>
      <c r="H406" s="134" t="s">
        <v>382</v>
      </c>
      <c r="I406" s="134">
        <v>1</v>
      </c>
    </row>
    <row r="407" spans="1:11" x14ac:dyDescent="0.25">
      <c r="A407" s="134" t="s">
        <v>485</v>
      </c>
      <c r="B407" s="134" t="s">
        <v>477</v>
      </c>
      <c r="C407" s="134">
        <v>1</v>
      </c>
      <c r="D407" s="134" t="s">
        <v>410</v>
      </c>
      <c r="E407" s="134">
        <v>1</v>
      </c>
      <c r="H407" s="134" t="s">
        <v>485</v>
      </c>
      <c r="I407" s="134">
        <v>1</v>
      </c>
      <c r="J407" s="135">
        <v>50100</v>
      </c>
      <c r="K407" s="134" t="s">
        <v>472</v>
      </c>
    </row>
    <row r="408" spans="1:11" x14ac:dyDescent="0.25">
      <c r="A408" s="134" t="s">
        <v>485</v>
      </c>
      <c r="B408" s="134" t="s">
        <v>410</v>
      </c>
      <c r="C408" s="134">
        <v>1</v>
      </c>
      <c r="D408" s="134" t="s">
        <v>477</v>
      </c>
      <c r="E408" s="134">
        <v>1</v>
      </c>
      <c r="H408" s="134" t="s">
        <v>485</v>
      </c>
      <c r="I408" s="134">
        <v>1</v>
      </c>
      <c r="J408" s="135">
        <v>50100</v>
      </c>
      <c r="K408" s="134" t="s">
        <v>472</v>
      </c>
    </row>
    <row r="409" spans="1:11" x14ac:dyDescent="0.25">
      <c r="A409" s="134" t="s">
        <v>666</v>
      </c>
      <c r="B409" s="134" t="s">
        <v>613</v>
      </c>
      <c r="C409" s="134">
        <v>1</v>
      </c>
      <c r="D409" s="134" t="s">
        <v>263</v>
      </c>
      <c r="E409" s="134">
        <v>1</v>
      </c>
      <c r="H409" s="134" t="s">
        <v>666</v>
      </c>
      <c r="I409" s="134">
        <v>1</v>
      </c>
      <c r="J409" s="135">
        <v>40000</v>
      </c>
    </row>
    <row r="410" spans="1:11" x14ac:dyDescent="0.25">
      <c r="A410" s="134" t="s">
        <v>666</v>
      </c>
      <c r="B410" s="134" t="s">
        <v>263</v>
      </c>
      <c r="C410" s="134">
        <v>1</v>
      </c>
      <c r="D410" s="134" t="s">
        <v>613</v>
      </c>
      <c r="E410" s="134">
        <v>1</v>
      </c>
      <c r="H410" s="134" t="s">
        <v>666</v>
      </c>
      <c r="I410" s="134">
        <v>1</v>
      </c>
      <c r="J410" s="135">
        <v>40000</v>
      </c>
    </row>
    <row r="411" spans="1:11" x14ac:dyDescent="0.25">
      <c r="A411" s="134" t="s">
        <v>666</v>
      </c>
      <c r="B411" s="134" t="s">
        <v>613</v>
      </c>
      <c r="C411" s="134">
        <v>1</v>
      </c>
      <c r="D411" s="134" t="s">
        <v>379</v>
      </c>
      <c r="E411" s="134">
        <v>1</v>
      </c>
      <c r="H411" s="134" t="s">
        <v>666</v>
      </c>
      <c r="I411" s="134">
        <v>1</v>
      </c>
      <c r="J411" s="135">
        <v>40000</v>
      </c>
    </row>
    <row r="412" spans="1:11" x14ac:dyDescent="0.25">
      <c r="A412" s="134" t="s">
        <v>666</v>
      </c>
      <c r="B412" s="134" t="s">
        <v>379</v>
      </c>
      <c r="C412" s="134">
        <v>1</v>
      </c>
      <c r="D412" s="134" t="s">
        <v>613</v>
      </c>
      <c r="E412" s="134">
        <v>1</v>
      </c>
      <c r="H412" s="134" t="s">
        <v>666</v>
      </c>
      <c r="I412" s="134">
        <v>1</v>
      </c>
      <c r="J412" s="135">
        <v>40000</v>
      </c>
    </row>
    <row r="413" spans="1:11" x14ac:dyDescent="0.25">
      <c r="A413" s="134" t="s">
        <v>666</v>
      </c>
      <c r="B413" s="134" t="s">
        <v>613</v>
      </c>
      <c r="C413" s="134">
        <v>1</v>
      </c>
      <c r="D413" s="134" t="s">
        <v>383</v>
      </c>
      <c r="E413" s="134">
        <v>1</v>
      </c>
      <c r="H413" s="134" t="s">
        <v>666</v>
      </c>
      <c r="I413" s="134">
        <v>1</v>
      </c>
      <c r="J413" s="135">
        <v>40000</v>
      </c>
    </row>
    <row r="414" spans="1:11" x14ac:dyDescent="0.25">
      <c r="A414" s="134" t="s">
        <v>666</v>
      </c>
      <c r="B414" s="134" t="s">
        <v>383</v>
      </c>
      <c r="C414" s="134">
        <v>1</v>
      </c>
      <c r="D414" s="134" t="s">
        <v>613</v>
      </c>
      <c r="E414" s="134">
        <v>1</v>
      </c>
      <c r="H414" s="134" t="s">
        <v>666</v>
      </c>
      <c r="I414" s="134">
        <v>1</v>
      </c>
      <c r="J414" s="135">
        <v>40000</v>
      </c>
    </row>
    <row r="415" spans="1:11" x14ac:dyDescent="0.25">
      <c r="A415" s="134" t="s">
        <v>666</v>
      </c>
      <c r="B415" s="134" t="s">
        <v>613</v>
      </c>
      <c r="C415" s="134">
        <v>1</v>
      </c>
      <c r="D415" s="134" t="s">
        <v>465</v>
      </c>
      <c r="E415" s="134">
        <v>1</v>
      </c>
      <c r="H415" s="134" t="s">
        <v>666</v>
      </c>
      <c r="I415" s="134">
        <v>1</v>
      </c>
      <c r="J415" s="135">
        <v>40000</v>
      </c>
    </row>
    <row r="416" spans="1:11" x14ac:dyDescent="0.25">
      <c r="A416" s="134" t="s">
        <v>666</v>
      </c>
      <c r="B416" s="134" t="s">
        <v>465</v>
      </c>
      <c r="C416" s="134">
        <v>1</v>
      </c>
      <c r="D416" s="134" t="s">
        <v>613</v>
      </c>
      <c r="E416" s="134">
        <v>1</v>
      </c>
      <c r="H416" s="134" t="s">
        <v>666</v>
      </c>
      <c r="I416" s="134">
        <v>1</v>
      </c>
      <c r="J416" s="135">
        <v>40000</v>
      </c>
    </row>
    <row r="417" spans="1:10" x14ac:dyDescent="0.25">
      <c r="A417" s="134" t="s">
        <v>434</v>
      </c>
      <c r="B417" s="134" t="s">
        <v>415</v>
      </c>
      <c r="C417" s="134">
        <v>1</v>
      </c>
      <c r="D417" s="134" t="s">
        <v>411</v>
      </c>
      <c r="E417" s="134">
        <v>1</v>
      </c>
      <c r="H417" s="134" t="s">
        <v>434</v>
      </c>
      <c r="I417" s="134">
        <v>1</v>
      </c>
      <c r="J417" s="135">
        <v>32000</v>
      </c>
    </row>
    <row r="418" spans="1:10" x14ac:dyDescent="0.25">
      <c r="A418" s="134" t="s">
        <v>667</v>
      </c>
      <c r="B418" s="134" t="s">
        <v>614</v>
      </c>
      <c r="C418" s="134">
        <v>1</v>
      </c>
      <c r="D418" s="134" t="s">
        <v>439</v>
      </c>
      <c r="E418" s="134">
        <v>1</v>
      </c>
      <c r="H418" s="134" t="s">
        <v>667</v>
      </c>
      <c r="I418" s="134">
        <v>1</v>
      </c>
      <c r="J418" s="135">
        <v>64900</v>
      </c>
    </row>
    <row r="419" spans="1:10" x14ac:dyDescent="0.25">
      <c r="A419" s="134" t="s">
        <v>667</v>
      </c>
      <c r="B419" s="134" t="s">
        <v>439</v>
      </c>
      <c r="C419" s="134">
        <v>1</v>
      </c>
      <c r="D419" s="134" t="s">
        <v>614</v>
      </c>
      <c r="E419" s="134">
        <v>1</v>
      </c>
      <c r="H419" s="134" t="s">
        <v>667</v>
      </c>
      <c r="I419" s="134">
        <v>1</v>
      </c>
      <c r="J419" s="135">
        <v>64900</v>
      </c>
    </row>
    <row r="420" spans="1:10" x14ac:dyDescent="0.25">
      <c r="A420" s="134" t="s">
        <v>668</v>
      </c>
      <c r="B420" s="134" t="s">
        <v>614</v>
      </c>
      <c r="C420" s="134">
        <v>1</v>
      </c>
      <c r="D420" s="134" t="s">
        <v>451</v>
      </c>
      <c r="E420" s="134">
        <v>1</v>
      </c>
      <c r="H420" s="134" t="s">
        <v>668</v>
      </c>
      <c r="I420" s="134">
        <v>1</v>
      </c>
      <c r="J420" s="135">
        <v>60500</v>
      </c>
    </row>
    <row r="421" spans="1:10" x14ac:dyDescent="0.25">
      <c r="A421" s="134" t="s">
        <v>668</v>
      </c>
      <c r="B421" s="134" t="s">
        <v>451</v>
      </c>
      <c r="C421" s="134">
        <v>1</v>
      </c>
      <c r="D421" s="134" t="s">
        <v>614</v>
      </c>
      <c r="E421" s="134">
        <v>1</v>
      </c>
      <c r="H421" s="134" t="s">
        <v>668</v>
      </c>
      <c r="I421" s="134">
        <v>1</v>
      </c>
      <c r="J421" s="135">
        <v>60500</v>
      </c>
    </row>
    <row r="422" spans="1:10" x14ac:dyDescent="0.25">
      <c r="A422" s="134" t="s">
        <v>669</v>
      </c>
      <c r="B422" s="134" t="s">
        <v>614</v>
      </c>
      <c r="C422" s="134">
        <v>1</v>
      </c>
      <c r="D422" s="134" t="s">
        <v>422</v>
      </c>
      <c r="E422" s="134">
        <v>1</v>
      </c>
      <c r="H422" s="134" t="s">
        <v>669</v>
      </c>
      <c r="I422" s="134">
        <v>1</v>
      </c>
      <c r="J422" s="135">
        <v>97200</v>
      </c>
    </row>
    <row r="423" spans="1:10" x14ac:dyDescent="0.25">
      <c r="A423" s="134" t="s">
        <v>669</v>
      </c>
      <c r="B423" s="134" t="s">
        <v>422</v>
      </c>
      <c r="C423" s="134">
        <v>1</v>
      </c>
      <c r="D423" s="134" t="s">
        <v>614</v>
      </c>
      <c r="E423" s="134">
        <v>1</v>
      </c>
      <c r="H423" s="134" t="s">
        <v>669</v>
      </c>
      <c r="I423" s="134">
        <v>1</v>
      </c>
      <c r="J423" s="135">
        <v>97200</v>
      </c>
    </row>
    <row r="424" spans="1:10" x14ac:dyDescent="0.25">
      <c r="A424" s="134" t="s">
        <v>670</v>
      </c>
      <c r="B424" s="134" t="s">
        <v>614</v>
      </c>
      <c r="C424" s="134">
        <v>1</v>
      </c>
      <c r="D424" s="134" t="s">
        <v>458</v>
      </c>
      <c r="E424" s="134">
        <v>1</v>
      </c>
      <c r="H424" s="134" t="s">
        <v>670</v>
      </c>
      <c r="I424" s="134">
        <v>1</v>
      </c>
      <c r="J424" s="135">
        <v>78000</v>
      </c>
    </row>
    <row r="425" spans="1:10" x14ac:dyDescent="0.25">
      <c r="A425" s="134" t="s">
        <v>670</v>
      </c>
      <c r="B425" s="134" t="s">
        <v>458</v>
      </c>
      <c r="C425" s="134">
        <v>1</v>
      </c>
      <c r="D425" s="134" t="s">
        <v>614</v>
      </c>
      <c r="E425" s="134">
        <v>1</v>
      </c>
      <c r="H425" s="134" t="s">
        <v>670</v>
      </c>
      <c r="I425" s="134">
        <v>1</v>
      </c>
      <c r="J425" s="135">
        <v>78000</v>
      </c>
    </row>
    <row r="426" spans="1:10" x14ac:dyDescent="0.25">
      <c r="A426" s="134" t="s">
        <v>670</v>
      </c>
      <c r="B426" s="134" t="s">
        <v>614</v>
      </c>
      <c r="C426" s="134">
        <v>1</v>
      </c>
      <c r="D426" s="134" t="s">
        <v>474</v>
      </c>
      <c r="E426" s="134">
        <v>1</v>
      </c>
      <c r="F426" s="134" t="s">
        <v>412</v>
      </c>
      <c r="G426" s="134">
        <v>1</v>
      </c>
      <c r="H426" s="134" t="s">
        <v>670</v>
      </c>
      <c r="I426" s="134">
        <v>1</v>
      </c>
      <c r="J426" s="135">
        <v>78000</v>
      </c>
    </row>
    <row r="427" spans="1:10" x14ac:dyDescent="0.25">
      <c r="A427" s="134" t="s">
        <v>670</v>
      </c>
      <c r="B427" s="134" t="s">
        <v>412</v>
      </c>
      <c r="C427" s="134">
        <v>1</v>
      </c>
      <c r="D427" s="134" t="s">
        <v>614</v>
      </c>
      <c r="E427" s="134">
        <v>1</v>
      </c>
      <c r="F427" s="134" t="s">
        <v>474</v>
      </c>
      <c r="G427" s="134">
        <v>1</v>
      </c>
      <c r="H427" s="134" t="s">
        <v>670</v>
      </c>
      <c r="I427" s="134">
        <v>1</v>
      </c>
      <c r="J427" s="135">
        <v>78000</v>
      </c>
    </row>
    <row r="428" spans="1:10" x14ac:dyDescent="0.25">
      <c r="A428" s="134" t="s">
        <v>670</v>
      </c>
      <c r="B428" s="134" t="s">
        <v>474</v>
      </c>
      <c r="C428" s="134">
        <v>1</v>
      </c>
      <c r="D428" s="134" t="s">
        <v>412</v>
      </c>
      <c r="E428" s="134">
        <v>1</v>
      </c>
      <c r="F428" s="134" t="s">
        <v>614</v>
      </c>
      <c r="G428" s="134">
        <v>1</v>
      </c>
      <c r="H428" s="134" t="s">
        <v>670</v>
      </c>
      <c r="I428" s="134">
        <v>1</v>
      </c>
      <c r="J428" s="135">
        <v>78000</v>
      </c>
    </row>
    <row r="429" spans="1:10" x14ac:dyDescent="0.25">
      <c r="A429" s="134" t="s">
        <v>671</v>
      </c>
      <c r="B429" s="134" t="s">
        <v>611</v>
      </c>
      <c r="C429" s="134">
        <v>1</v>
      </c>
      <c r="D429" s="134" t="s">
        <v>411</v>
      </c>
      <c r="E429" s="134">
        <v>1</v>
      </c>
      <c r="H429" s="134" t="s">
        <v>671</v>
      </c>
      <c r="I429" s="134">
        <v>1</v>
      </c>
      <c r="J429" s="135">
        <v>38400</v>
      </c>
    </row>
    <row r="430" spans="1:10" x14ac:dyDescent="0.25">
      <c r="A430" s="134" t="s">
        <v>671</v>
      </c>
      <c r="B430" s="134" t="s">
        <v>411</v>
      </c>
      <c r="C430" s="134">
        <v>1</v>
      </c>
      <c r="D430" s="134" t="s">
        <v>611</v>
      </c>
      <c r="E430" s="134">
        <v>1</v>
      </c>
      <c r="H430" s="134" t="s">
        <v>671</v>
      </c>
      <c r="I430" s="134">
        <v>1</v>
      </c>
      <c r="J430" s="135">
        <v>38400</v>
      </c>
    </row>
    <row r="431" spans="1:10" x14ac:dyDescent="0.25">
      <c r="A431" s="134" t="s">
        <v>671</v>
      </c>
      <c r="B431" s="134" t="s">
        <v>611</v>
      </c>
      <c r="C431" s="134">
        <v>1</v>
      </c>
      <c r="D431" s="134" t="s">
        <v>434</v>
      </c>
      <c r="E431" s="134">
        <v>1</v>
      </c>
      <c r="H431" s="134" t="s">
        <v>671</v>
      </c>
      <c r="I431" s="134">
        <v>1</v>
      </c>
      <c r="J431" s="135">
        <v>38400</v>
      </c>
    </row>
    <row r="432" spans="1:10" x14ac:dyDescent="0.25">
      <c r="A432" s="134" t="s">
        <v>671</v>
      </c>
      <c r="B432" s="134" t="s">
        <v>434</v>
      </c>
      <c r="C432" s="134">
        <v>1</v>
      </c>
      <c r="D432" s="134" t="s">
        <v>611</v>
      </c>
      <c r="E432" s="134">
        <v>1</v>
      </c>
      <c r="H432" s="134" t="s">
        <v>671</v>
      </c>
      <c r="I432" s="134">
        <v>1</v>
      </c>
      <c r="J432" s="135">
        <v>38400</v>
      </c>
    </row>
    <row r="433" spans="1:11" x14ac:dyDescent="0.25">
      <c r="A433" s="134" t="s">
        <v>672</v>
      </c>
      <c r="B433" s="134" t="s">
        <v>614</v>
      </c>
      <c r="C433" s="134">
        <v>1</v>
      </c>
      <c r="D433" s="134" t="s">
        <v>465</v>
      </c>
      <c r="E433" s="134">
        <v>1</v>
      </c>
      <c r="F433" s="134" t="s">
        <v>412</v>
      </c>
      <c r="G433" s="134">
        <v>1</v>
      </c>
      <c r="H433" s="134" t="s">
        <v>672</v>
      </c>
      <c r="I433" s="134">
        <v>1</v>
      </c>
      <c r="J433" s="135">
        <v>78000</v>
      </c>
    </row>
    <row r="434" spans="1:11" x14ac:dyDescent="0.25">
      <c r="A434" s="134" t="s">
        <v>672</v>
      </c>
      <c r="B434" s="134" t="s">
        <v>412</v>
      </c>
      <c r="C434" s="134">
        <v>1</v>
      </c>
      <c r="D434" s="134" t="s">
        <v>614</v>
      </c>
      <c r="E434" s="134">
        <v>1</v>
      </c>
      <c r="F434" s="134" t="s">
        <v>465</v>
      </c>
      <c r="G434" s="134">
        <v>1</v>
      </c>
      <c r="H434" s="134" t="s">
        <v>672</v>
      </c>
      <c r="I434" s="134">
        <v>1</v>
      </c>
      <c r="J434" s="135">
        <v>78000</v>
      </c>
    </row>
    <row r="435" spans="1:11" x14ac:dyDescent="0.25">
      <c r="A435" s="134" t="s">
        <v>672</v>
      </c>
      <c r="B435" s="134" t="s">
        <v>465</v>
      </c>
      <c r="C435" s="134">
        <v>1</v>
      </c>
      <c r="D435" s="134" t="s">
        <v>412</v>
      </c>
      <c r="E435" s="134">
        <v>1</v>
      </c>
      <c r="F435" s="134" t="s">
        <v>614</v>
      </c>
      <c r="G435" s="134">
        <v>1</v>
      </c>
      <c r="H435" s="134" t="s">
        <v>672</v>
      </c>
      <c r="I435" s="134">
        <v>1</v>
      </c>
      <c r="J435" s="135">
        <v>78000</v>
      </c>
    </row>
    <row r="436" spans="1:11" x14ac:dyDescent="0.25">
      <c r="A436" s="134" t="s">
        <v>435</v>
      </c>
      <c r="B436" s="134" t="s">
        <v>416</v>
      </c>
      <c r="C436" s="134">
        <v>1</v>
      </c>
      <c r="D436" s="134" t="s">
        <v>411</v>
      </c>
      <c r="E436" s="134">
        <v>1</v>
      </c>
      <c r="H436" s="134" t="s">
        <v>435</v>
      </c>
      <c r="I436" s="134">
        <v>1</v>
      </c>
      <c r="J436" s="135">
        <v>36000</v>
      </c>
    </row>
    <row r="437" spans="1:11" x14ac:dyDescent="0.25">
      <c r="A437" s="134" t="s">
        <v>599</v>
      </c>
      <c r="B437" s="134" t="s">
        <v>594</v>
      </c>
      <c r="C437" s="134">
        <v>1</v>
      </c>
      <c r="D437" s="134" t="s">
        <v>435</v>
      </c>
      <c r="E437" s="134">
        <v>1</v>
      </c>
      <c r="H437" s="134" t="s">
        <v>599</v>
      </c>
      <c r="I437" s="134">
        <v>1</v>
      </c>
      <c r="J437" s="135">
        <v>120000</v>
      </c>
    </row>
    <row r="438" spans="1:11" x14ac:dyDescent="0.25">
      <c r="A438" s="134" t="s">
        <v>599</v>
      </c>
      <c r="B438" s="134" t="s">
        <v>435</v>
      </c>
      <c r="C438" s="134">
        <v>1</v>
      </c>
      <c r="D438" s="134" t="s">
        <v>594</v>
      </c>
      <c r="E438" s="134">
        <v>1</v>
      </c>
      <c r="H438" s="134" t="s">
        <v>599</v>
      </c>
      <c r="I438" s="134">
        <v>1</v>
      </c>
      <c r="J438" s="135">
        <v>120000</v>
      </c>
    </row>
    <row r="439" spans="1:11" x14ac:dyDescent="0.25">
      <c r="A439" s="134" t="s">
        <v>673</v>
      </c>
      <c r="B439" s="134" t="s">
        <v>614</v>
      </c>
      <c r="C439" s="134">
        <v>1</v>
      </c>
      <c r="D439" s="134" t="s">
        <v>426</v>
      </c>
      <c r="E439" s="134">
        <v>1</v>
      </c>
      <c r="H439" s="134" t="s">
        <v>673</v>
      </c>
      <c r="I439" s="134">
        <v>1</v>
      </c>
      <c r="J439" s="135">
        <v>167200</v>
      </c>
    </row>
    <row r="440" spans="1:11" x14ac:dyDescent="0.25">
      <c r="A440" s="134" t="s">
        <v>673</v>
      </c>
      <c r="B440" s="134" t="s">
        <v>426</v>
      </c>
      <c r="C440" s="134">
        <v>1</v>
      </c>
      <c r="D440" s="134" t="s">
        <v>614</v>
      </c>
      <c r="E440" s="134">
        <v>1</v>
      </c>
      <c r="H440" s="134" t="s">
        <v>673</v>
      </c>
      <c r="I440" s="134">
        <v>1</v>
      </c>
      <c r="J440" s="135">
        <v>167200</v>
      </c>
    </row>
    <row r="441" spans="1:11" x14ac:dyDescent="0.25">
      <c r="A441" s="134" t="s">
        <v>673</v>
      </c>
      <c r="B441" s="134" t="s">
        <v>592</v>
      </c>
      <c r="C441" s="134">
        <v>1</v>
      </c>
      <c r="D441" s="134" t="s">
        <v>411</v>
      </c>
      <c r="E441" s="134">
        <v>1</v>
      </c>
      <c r="H441" s="134" t="s">
        <v>673</v>
      </c>
      <c r="I441" s="134">
        <v>1</v>
      </c>
      <c r="J441" s="135">
        <v>167200</v>
      </c>
    </row>
    <row r="442" spans="1:11" x14ac:dyDescent="0.25">
      <c r="A442" s="134" t="s">
        <v>673</v>
      </c>
      <c r="B442" s="134" t="s">
        <v>411</v>
      </c>
      <c r="C442" s="134">
        <v>1</v>
      </c>
      <c r="D442" s="134" t="s">
        <v>592</v>
      </c>
      <c r="E442" s="134">
        <v>1</v>
      </c>
      <c r="H442" s="134" t="s">
        <v>673</v>
      </c>
      <c r="I442" s="134">
        <v>1</v>
      </c>
      <c r="J442" s="135">
        <v>167200</v>
      </c>
    </row>
    <row r="443" spans="1:11" x14ac:dyDescent="0.25">
      <c r="A443" s="134" t="s">
        <v>673</v>
      </c>
      <c r="B443" s="134" t="s">
        <v>592</v>
      </c>
      <c r="C443" s="134">
        <v>1</v>
      </c>
      <c r="D443" s="134" t="s">
        <v>434</v>
      </c>
      <c r="E443" s="134">
        <v>1</v>
      </c>
      <c r="H443" s="134" t="s">
        <v>673</v>
      </c>
      <c r="I443" s="134">
        <v>1</v>
      </c>
      <c r="J443" s="135">
        <v>167200</v>
      </c>
    </row>
    <row r="444" spans="1:11" x14ac:dyDescent="0.25">
      <c r="A444" s="134" t="s">
        <v>673</v>
      </c>
      <c r="B444" s="134" t="s">
        <v>434</v>
      </c>
      <c r="C444" s="134">
        <v>1</v>
      </c>
      <c r="D444" s="134" t="s">
        <v>592</v>
      </c>
      <c r="E444" s="134">
        <v>1</v>
      </c>
      <c r="H444" s="134" t="s">
        <v>673</v>
      </c>
      <c r="I444" s="134">
        <v>1</v>
      </c>
      <c r="J444" s="135">
        <v>167200</v>
      </c>
    </row>
    <row r="445" spans="1:11" x14ac:dyDescent="0.25">
      <c r="A445" s="134" t="s">
        <v>463</v>
      </c>
      <c r="B445" s="134" t="s">
        <v>262</v>
      </c>
      <c r="C445" s="134">
        <v>1</v>
      </c>
      <c r="D445" s="134" t="s">
        <v>409</v>
      </c>
      <c r="E445" s="134">
        <v>1</v>
      </c>
      <c r="H445" s="134" t="s">
        <v>463</v>
      </c>
      <c r="I445" s="134">
        <v>1</v>
      </c>
      <c r="J445" s="135">
        <v>3400</v>
      </c>
      <c r="K445" s="134" t="s">
        <v>473</v>
      </c>
    </row>
    <row r="446" spans="1:11" x14ac:dyDescent="0.25">
      <c r="A446" s="134" t="s">
        <v>463</v>
      </c>
      <c r="B446" s="134" t="s">
        <v>409</v>
      </c>
      <c r="C446" s="134">
        <v>1</v>
      </c>
      <c r="D446" s="134" t="s">
        <v>262</v>
      </c>
      <c r="E446" s="134">
        <v>1</v>
      </c>
      <c r="H446" s="134" t="s">
        <v>463</v>
      </c>
      <c r="I446" s="134">
        <v>1</v>
      </c>
      <c r="J446" s="135">
        <v>3400</v>
      </c>
      <c r="K446" s="134" t="s">
        <v>473</v>
      </c>
    </row>
    <row r="447" spans="1:11" x14ac:dyDescent="0.25">
      <c r="A447" s="134" t="s">
        <v>388</v>
      </c>
      <c r="B447" s="134" t="s">
        <v>49</v>
      </c>
      <c r="C447" s="134">
        <v>1</v>
      </c>
      <c r="D447" s="134" t="s">
        <v>389</v>
      </c>
      <c r="E447" s="134">
        <v>1</v>
      </c>
      <c r="H447" s="134" t="s">
        <v>388</v>
      </c>
      <c r="I447" s="134">
        <v>1</v>
      </c>
    </row>
    <row r="448" spans="1:11" x14ac:dyDescent="0.25">
      <c r="A448" s="134" t="s">
        <v>388</v>
      </c>
      <c r="B448" s="134" t="s">
        <v>49</v>
      </c>
      <c r="C448" s="134">
        <v>1</v>
      </c>
      <c r="D448" s="134" t="s">
        <v>390</v>
      </c>
      <c r="E448" s="134">
        <v>1</v>
      </c>
      <c r="H448" s="134" t="s">
        <v>388</v>
      </c>
      <c r="I448" s="134">
        <v>1</v>
      </c>
    </row>
    <row r="449" spans="1:10" x14ac:dyDescent="0.25">
      <c r="A449" s="134" t="s">
        <v>388</v>
      </c>
      <c r="B449" s="134" t="s">
        <v>49</v>
      </c>
      <c r="C449" s="134">
        <v>1</v>
      </c>
      <c r="D449" s="134" t="s">
        <v>391</v>
      </c>
      <c r="E449" s="134">
        <v>1</v>
      </c>
      <c r="H449" s="134" t="s">
        <v>388</v>
      </c>
      <c r="I449" s="134">
        <v>1</v>
      </c>
    </row>
    <row r="450" spans="1:10" x14ac:dyDescent="0.25">
      <c r="A450" s="134" t="s">
        <v>388</v>
      </c>
      <c r="B450" s="134" t="s">
        <v>49</v>
      </c>
      <c r="C450" s="134">
        <v>1</v>
      </c>
      <c r="D450" s="134" t="s">
        <v>392</v>
      </c>
      <c r="E450" s="134">
        <v>1</v>
      </c>
      <c r="H450" s="134" t="s">
        <v>388</v>
      </c>
      <c r="I450" s="134">
        <v>1</v>
      </c>
    </row>
    <row r="451" spans="1:10" x14ac:dyDescent="0.25">
      <c r="A451" s="134" t="s">
        <v>388</v>
      </c>
      <c r="B451" s="134" t="s">
        <v>49</v>
      </c>
      <c r="C451" s="134">
        <v>1</v>
      </c>
      <c r="D451" s="134" t="s">
        <v>393</v>
      </c>
      <c r="E451" s="134">
        <v>1</v>
      </c>
      <c r="H451" s="134" t="s">
        <v>388</v>
      </c>
      <c r="I451" s="134">
        <v>1</v>
      </c>
    </row>
    <row r="452" spans="1:10" x14ac:dyDescent="0.25">
      <c r="A452" s="134" t="s">
        <v>674</v>
      </c>
      <c r="B452" s="134" t="s">
        <v>592</v>
      </c>
      <c r="C452" s="134">
        <v>1</v>
      </c>
      <c r="D452" s="134" t="s">
        <v>451</v>
      </c>
      <c r="E452" s="134">
        <v>1</v>
      </c>
      <c r="H452" s="134" t="s">
        <v>674</v>
      </c>
      <c r="I452" s="134">
        <v>1</v>
      </c>
      <c r="J452" s="135">
        <v>148000</v>
      </c>
    </row>
    <row r="453" spans="1:10" x14ac:dyDescent="0.25">
      <c r="A453" s="134" t="s">
        <v>674</v>
      </c>
      <c r="B453" s="134" t="s">
        <v>451</v>
      </c>
      <c r="C453" s="134">
        <v>1</v>
      </c>
      <c r="D453" s="134" t="s">
        <v>592</v>
      </c>
      <c r="E453" s="134">
        <v>1</v>
      </c>
      <c r="H453" s="134" t="s">
        <v>674</v>
      </c>
      <c r="I453" s="134">
        <v>1</v>
      </c>
      <c r="J453" s="135">
        <v>148000</v>
      </c>
    </row>
    <row r="454" spans="1:10" x14ac:dyDescent="0.25">
      <c r="A454" s="134" t="s">
        <v>675</v>
      </c>
      <c r="B454" s="134" t="s">
        <v>613</v>
      </c>
      <c r="C454" s="134">
        <v>1</v>
      </c>
      <c r="D454" s="134" t="s">
        <v>406</v>
      </c>
      <c r="E454" s="134">
        <v>1</v>
      </c>
      <c r="H454" s="134" t="s">
        <v>675</v>
      </c>
      <c r="I454" s="134">
        <v>1</v>
      </c>
    </row>
    <row r="455" spans="1:10" x14ac:dyDescent="0.25">
      <c r="A455" s="134" t="s">
        <v>675</v>
      </c>
      <c r="B455" s="134" t="s">
        <v>406</v>
      </c>
      <c r="C455" s="134">
        <v>1</v>
      </c>
      <c r="D455" s="134" t="s">
        <v>613</v>
      </c>
      <c r="E455" s="134">
        <v>1</v>
      </c>
      <c r="H455" s="134" t="s">
        <v>675</v>
      </c>
      <c r="I455" s="134">
        <v>1</v>
      </c>
    </row>
    <row r="456" spans="1:10" x14ac:dyDescent="0.25">
      <c r="A456" s="134" t="s">
        <v>644</v>
      </c>
      <c r="B456" s="134" t="s">
        <v>633</v>
      </c>
      <c r="C456" s="134">
        <v>1</v>
      </c>
      <c r="D456" s="134" t="s">
        <v>580</v>
      </c>
      <c r="E456" s="134">
        <v>1</v>
      </c>
      <c r="H456" s="134" t="s">
        <v>644</v>
      </c>
      <c r="I456" s="134">
        <v>1</v>
      </c>
      <c r="J456" s="135">
        <v>18800</v>
      </c>
    </row>
    <row r="457" spans="1:10" x14ac:dyDescent="0.25">
      <c r="A457" s="134" t="s">
        <v>644</v>
      </c>
      <c r="B457" s="134" t="s">
        <v>580</v>
      </c>
      <c r="C457" s="134">
        <v>1</v>
      </c>
      <c r="D457" s="134" t="s">
        <v>633</v>
      </c>
      <c r="E457" s="134">
        <v>1</v>
      </c>
      <c r="H457" s="134" t="s">
        <v>644</v>
      </c>
      <c r="I457" s="134">
        <v>1</v>
      </c>
      <c r="J457" s="135">
        <v>18800</v>
      </c>
    </row>
    <row r="458" spans="1:10" x14ac:dyDescent="0.25">
      <c r="A458" s="134" t="s">
        <v>676</v>
      </c>
      <c r="B458" s="134" t="s">
        <v>613</v>
      </c>
      <c r="C458" s="134">
        <v>1</v>
      </c>
      <c r="D458" s="134" t="s">
        <v>402</v>
      </c>
      <c r="E458" s="134">
        <v>1</v>
      </c>
      <c r="H458" s="134" t="s">
        <v>676</v>
      </c>
      <c r="I458" s="134">
        <v>1</v>
      </c>
      <c r="J458" s="135">
        <v>40000</v>
      </c>
    </row>
    <row r="459" spans="1:10" x14ac:dyDescent="0.25">
      <c r="A459" s="134" t="s">
        <v>676</v>
      </c>
      <c r="B459" s="134" t="s">
        <v>402</v>
      </c>
      <c r="C459" s="134">
        <v>1</v>
      </c>
      <c r="D459" s="134" t="s">
        <v>613</v>
      </c>
      <c r="E459" s="134">
        <v>1</v>
      </c>
      <c r="H459" s="134" t="s">
        <v>676</v>
      </c>
      <c r="I459" s="134">
        <v>1</v>
      </c>
      <c r="J459" s="135">
        <v>40000</v>
      </c>
    </row>
    <row r="460" spans="1:10" x14ac:dyDescent="0.25">
      <c r="A460" s="134" t="s">
        <v>676</v>
      </c>
      <c r="B460" s="134" t="s">
        <v>613</v>
      </c>
      <c r="C460" s="134">
        <v>1</v>
      </c>
      <c r="D460" s="134" t="s">
        <v>257</v>
      </c>
      <c r="E460" s="134">
        <v>1</v>
      </c>
      <c r="H460" s="134" t="s">
        <v>676</v>
      </c>
      <c r="I460" s="134">
        <v>1</v>
      </c>
      <c r="J460" s="135">
        <v>40000</v>
      </c>
    </row>
    <row r="461" spans="1:10" x14ac:dyDescent="0.25">
      <c r="A461" s="134" t="s">
        <v>676</v>
      </c>
      <c r="B461" s="134" t="s">
        <v>257</v>
      </c>
      <c r="C461" s="134">
        <v>1</v>
      </c>
      <c r="D461" s="134" t="s">
        <v>613</v>
      </c>
      <c r="E461" s="134">
        <v>1</v>
      </c>
      <c r="H461" s="134" t="s">
        <v>676</v>
      </c>
      <c r="I461" s="134">
        <v>1</v>
      </c>
      <c r="J461" s="135">
        <v>40000</v>
      </c>
    </row>
    <row r="462" spans="1:10" x14ac:dyDescent="0.25">
      <c r="A462" s="134" t="s">
        <v>432</v>
      </c>
      <c r="B462" s="134" t="s">
        <v>415</v>
      </c>
      <c r="C462" s="134">
        <v>1</v>
      </c>
      <c r="D462" s="134" t="s">
        <v>410</v>
      </c>
      <c r="E462" s="134">
        <v>1</v>
      </c>
      <c r="H462" s="134" t="s">
        <v>432</v>
      </c>
      <c r="I462" s="134">
        <v>1</v>
      </c>
      <c r="J462" s="135">
        <v>32000</v>
      </c>
    </row>
    <row r="463" spans="1:10" x14ac:dyDescent="0.25">
      <c r="A463" s="134" t="s">
        <v>600</v>
      </c>
      <c r="B463" s="134" t="s">
        <v>594</v>
      </c>
      <c r="C463" s="134">
        <v>1</v>
      </c>
      <c r="D463" s="134" t="s">
        <v>410</v>
      </c>
      <c r="E463" s="134">
        <v>1</v>
      </c>
      <c r="H463" s="134" t="s">
        <v>600</v>
      </c>
      <c r="I463" s="134">
        <v>1</v>
      </c>
      <c r="J463" s="135">
        <v>65000</v>
      </c>
    </row>
    <row r="464" spans="1:10" x14ac:dyDescent="0.25">
      <c r="A464" s="134" t="s">
        <v>600</v>
      </c>
      <c r="B464" s="134" t="s">
        <v>410</v>
      </c>
      <c r="C464" s="134">
        <v>1</v>
      </c>
      <c r="D464" s="134" t="s">
        <v>594</v>
      </c>
      <c r="E464" s="134">
        <v>1</v>
      </c>
      <c r="H464" s="134" t="s">
        <v>600</v>
      </c>
      <c r="I464" s="134">
        <v>1</v>
      </c>
      <c r="J464" s="135">
        <v>65000</v>
      </c>
    </row>
    <row r="465" spans="1:10" x14ac:dyDescent="0.25">
      <c r="A465" s="134" t="s">
        <v>459</v>
      </c>
      <c r="B465" s="134" t="s">
        <v>422</v>
      </c>
      <c r="C465" s="134">
        <v>1</v>
      </c>
      <c r="D465" s="134" t="s">
        <v>55</v>
      </c>
      <c r="E465" s="134">
        <v>1</v>
      </c>
      <c r="F465" s="134" t="s">
        <v>411</v>
      </c>
      <c r="G465" s="134">
        <v>1</v>
      </c>
      <c r="H465" s="134" t="s">
        <v>459</v>
      </c>
      <c r="I465" s="134">
        <v>1</v>
      </c>
      <c r="J465" s="135">
        <v>56000</v>
      </c>
    </row>
    <row r="466" spans="1:10" x14ac:dyDescent="0.25">
      <c r="A466" s="134" t="s">
        <v>459</v>
      </c>
      <c r="B466" s="134" t="s">
        <v>422</v>
      </c>
      <c r="C466" s="134">
        <v>1</v>
      </c>
      <c r="D466" s="134" t="s">
        <v>259</v>
      </c>
      <c r="E466" s="134">
        <v>1</v>
      </c>
      <c r="F466" s="134" t="s">
        <v>411</v>
      </c>
      <c r="G466" s="134">
        <v>1</v>
      </c>
      <c r="H466" s="134" t="s">
        <v>459</v>
      </c>
      <c r="I466" s="134">
        <v>1</v>
      </c>
      <c r="J466" s="135">
        <v>56000</v>
      </c>
    </row>
    <row r="467" spans="1:10" x14ac:dyDescent="0.25">
      <c r="A467" s="134" t="s">
        <v>459</v>
      </c>
      <c r="B467" s="134" t="s">
        <v>422</v>
      </c>
      <c r="C467" s="134">
        <v>1</v>
      </c>
      <c r="D467" s="134" t="s">
        <v>55</v>
      </c>
      <c r="E467" s="134">
        <v>1</v>
      </c>
      <c r="F467" s="134" t="s">
        <v>410</v>
      </c>
      <c r="G467" s="134">
        <v>1</v>
      </c>
      <c r="H467" s="134" t="s">
        <v>459</v>
      </c>
      <c r="I467" s="134">
        <v>1</v>
      </c>
      <c r="J467" s="135">
        <v>56000</v>
      </c>
    </row>
    <row r="468" spans="1:10" x14ac:dyDescent="0.25">
      <c r="A468" s="134" t="s">
        <v>459</v>
      </c>
      <c r="B468" s="134" t="s">
        <v>422</v>
      </c>
      <c r="C468" s="134">
        <v>1</v>
      </c>
      <c r="D468" s="134" t="s">
        <v>259</v>
      </c>
      <c r="E468" s="134">
        <v>1</v>
      </c>
      <c r="F468" s="134" t="s">
        <v>410</v>
      </c>
      <c r="G468" s="134">
        <v>1</v>
      </c>
      <c r="H468" s="134" t="s">
        <v>459</v>
      </c>
      <c r="I468" s="134">
        <v>1</v>
      </c>
      <c r="J468" s="135">
        <v>56000</v>
      </c>
    </row>
    <row r="469" spans="1:10" x14ac:dyDescent="0.25">
      <c r="A469" s="134" t="s">
        <v>677</v>
      </c>
      <c r="B469" s="134" t="s">
        <v>613</v>
      </c>
      <c r="C469" s="134">
        <v>1</v>
      </c>
      <c r="D469" s="134" t="s">
        <v>411</v>
      </c>
      <c r="E469" s="134">
        <v>1</v>
      </c>
      <c r="H469" s="134" t="s">
        <v>677</v>
      </c>
      <c r="I469" s="134">
        <v>1</v>
      </c>
      <c r="J469" s="135">
        <v>48000</v>
      </c>
    </row>
    <row r="470" spans="1:10" x14ac:dyDescent="0.25">
      <c r="A470" s="134" t="s">
        <v>677</v>
      </c>
      <c r="B470" s="134" t="s">
        <v>411</v>
      </c>
      <c r="C470" s="134">
        <v>1</v>
      </c>
      <c r="D470" s="134" t="s">
        <v>613</v>
      </c>
      <c r="E470" s="134">
        <v>1</v>
      </c>
      <c r="H470" s="134" t="s">
        <v>677</v>
      </c>
      <c r="I470" s="134">
        <v>1</v>
      </c>
      <c r="J470" s="135">
        <v>48000</v>
      </c>
    </row>
    <row r="471" spans="1:10" x14ac:dyDescent="0.25">
      <c r="A471" s="134" t="s">
        <v>677</v>
      </c>
      <c r="B471" s="134" t="s">
        <v>613</v>
      </c>
      <c r="C471" s="134">
        <v>1</v>
      </c>
      <c r="D471" s="134" t="s">
        <v>410</v>
      </c>
      <c r="E471" s="134">
        <v>1</v>
      </c>
      <c r="H471" s="134" t="s">
        <v>677</v>
      </c>
      <c r="I471" s="134">
        <v>1</v>
      </c>
      <c r="J471" s="135">
        <v>48000</v>
      </c>
    </row>
    <row r="472" spans="1:10" x14ac:dyDescent="0.25">
      <c r="A472" s="134" t="s">
        <v>677</v>
      </c>
      <c r="B472" s="134" t="s">
        <v>410</v>
      </c>
      <c r="C472" s="134">
        <v>1</v>
      </c>
      <c r="D472" s="134" t="s">
        <v>613</v>
      </c>
      <c r="E472" s="134">
        <v>1</v>
      </c>
      <c r="H472" s="134" t="s">
        <v>677</v>
      </c>
      <c r="I472" s="134">
        <v>1</v>
      </c>
      <c r="J472" s="135">
        <v>48000</v>
      </c>
    </row>
    <row r="473" spans="1:10" x14ac:dyDescent="0.25">
      <c r="A473" s="134" t="s">
        <v>679</v>
      </c>
      <c r="B473" s="134" t="s">
        <v>594</v>
      </c>
      <c r="C473" s="134">
        <v>1</v>
      </c>
      <c r="D473" s="134" t="s">
        <v>430</v>
      </c>
      <c r="E473" s="134">
        <v>1</v>
      </c>
      <c r="H473" s="134" t="s">
        <v>679</v>
      </c>
      <c r="I473" s="134">
        <v>1</v>
      </c>
      <c r="J473" s="135">
        <v>105000</v>
      </c>
    </row>
    <row r="474" spans="1:10" x14ac:dyDescent="0.25">
      <c r="A474" s="134" t="s">
        <v>679</v>
      </c>
      <c r="B474" s="134" t="s">
        <v>430</v>
      </c>
      <c r="C474" s="134">
        <v>1</v>
      </c>
      <c r="D474" s="134" t="s">
        <v>594</v>
      </c>
      <c r="E474" s="134">
        <v>1</v>
      </c>
      <c r="H474" s="134" t="s">
        <v>679</v>
      </c>
      <c r="I474" s="134">
        <v>1</v>
      </c>
      <c r="J474" s="135">
        <v>105000</v>
      </c>
    </row>
    <row r="475" spans="1:10" x14ac:dyDescent="0.25">
      <c r="A475" s="134" t="s">
        <v>679</v>
      </c>
      <c r="B475" s="134" t="s">
        <v>594</v>
      </c>
      <c r="C475" s="134">
        <v>1</v>
      </c>
      <c r="D475" s="134" t="s">
        <v>431</v>
      </c>
      <c r="E475" s="134">
        <v>1</v>
      </c>
      <c r="H475" s="134" t="s">
        <v>679</v>
      </c>
      <c r="I475" s="134">
        <v>1</v>
      </c>
      <c r="J475" s="135">
        <v>105000</v>
      </c>
    </row>
    <row r="476" spans="1:10" x14ac:dyDescent="0.25">
      <c r="A476" s="134" t="s">
        <v>679</v>
      </c>
      <c r="B476" s="134" t="s">
        <v>431</v>
      </c>
      <c r="C476" s="134">
        <v>1</v>
      </c>
      <c r="D476" s="134" t="s">
        <v>594</v>
      </c>
      <c r="E476" s="134">
        <v>1</v>
      </c>
      <c r="H476" s="134" t="s">
        <v>679</v>
      </c>
      <c r="I476" s="134">
        <v>1</v>
      </c>
      <c r="J476" s="135">
        <v>105000</v>
      </c>
    </row>
    <row r="477" spans="1:10" x14ac:dyDescent="0.25">
      <c r="A477" s="134" t="s">
        <v>679</v>
      </c>
      <c r="B477" s="134" t="s">
        <v>594</v>
      </c>
      <c r="C477" s="134">
        <v>1</v>
      </c>
      <c r="D477" s="134" t="s">
        <v>432</v>
      </c>
      <c r="E477" s="134">
        <v>1</v>
      </c>
      <c r="H477" s="134" t="s">
        <v>679</v>
      </c>
      <c r="I477" s="134">
        <v>1</v>
      </c>
      <c r="J477" s="135">
        <v>105000</v>
      </c>
    </row>
    <row r="478" spans="1:10" x14ac:dyDescent="0.25">
      <c r="A478" s="134" t="s">
        <v>679</v>
      </c>
      <c r="B478" s="134" t="s">
        <v>432</v>
      </c>
      <c r="C478" s="134">
        <v>1</v>
      </c>
      <c r="D478" s="134" t="s">
        <v>594</v>
      </c>
      <c r="E478" s="134">
        <v>1</v>
      </c>
      <c r="H478" s="134" t="s">
        <v>679</v>
      </c>
      <c r="I478" s="134">
        <v>1</v>
      </c>
      <c r="J478" s="135">
        <v>105000</v>
      </c>
    </row>
    <row r="479" spans="1:10" x14ac:dyDescent="0.25">
      <c r="A479" s="134" t="s">
        <v>679</v>
      </c>
      <c r="B479" s="134" t="s">
        <v>594</v>
      </c>
      <c r="C479" s="134">
        <v>1</v>
      </c>
      <c r="D479" s="134" t="s">
        <v>433</v>
      </c>
      <c r="E479" s="134">
        <v>1</v>
      </c>
      <c r="H479" s="134" t="s">
        <v>679</v>
      </c>
      <c r="I479" s="134">
        <v>1</v>
      </c>
      <c r="J479" s="135">
        <v>105000</v>
      </c>
    </row>
    <row r="480" spans="1:10" x14ac:dyDescent="0.25">
      <c r="A480" s="134" t="s">
        <v>679</v>
      </c>
      <c r="B480" s="134" t="s">
        <v>433</v>
      </c>
      <c r="C480" s="134">
        <v>1</v>
      </c>
      <c r="D480" s="134" t="s">
        <v>594</v>
      </c>
      <c r="E480" s="134">
        <v>1</v>
      </c>
      <c r="H480" s="134" t="s">
        <v>679</v>
      </c>
      <c r="I480" s="134">
        <v>1</v>
      </c>
      <c r="J480" s="135">
        <v>105000</v>
      </c>
    </row>
    <row r="481" spans="1:10" x14ac:dyDescent="0.25">
      <c r="A481" s="134" t="s">
        <v>678</v>
      </c>
      <c r="B481" s="134" t="s">
        <v>614</v>
      </c>
      <c r="C481" s="134">
        <v>1</v>
      </c>
      <c r="D481" s="134" t="s">
        <v>410</v>
      </c>
      <c r="E481" s="134">
        <v>1</v>
      </c>
      <c r="H481" s="134" t="s">
        <v>678</v>
      </c>
      <c r="I481" s="134">
        <v>1</v>
      </c>
      <c r="J481" s="135">
        <v>62200</v>
      </c>
    </row>
    <row r="482" spans="1:10" x14ac:dyDescent="0.25">
      <c r="A482" s="134" t="s">
        <v>678</v>
      </c>
      <c r="B482" s="134" t="s">
        <v>410</v>
      </c>
      <c r="C482" s="134">
        <v>1</v>
      </c>
      <c r="D482" s="134" t="s">
        <v>614</v>
      </c>
      <c r="E482" s="134">
        <v>1</v>
      </c>
      <c r="H482" s="134" t="s">
        <v>678</v>
      </c>
      <c r="I482" s="134">
        <v>1</v>
      </c>
      <c r="J482" s="135">
        <v>62200</v>
      </c>
    </row>
    <row r="483" spans="1:10" x14ac:dyDescent="0.25">
      <c r="A483" s="134" t="s">
        <v>680</v>
      </c>
      <c r="B483" s="134" t="s">
        <v>611</v>
      </c>
      <c r="C483" s="134">
        <v>1</v>
      </c>
      <c r="D483" s="134" t="s">
        <v>410</v>
      </c>
      <c r="E483" s="134">
        <v>1</v>
      </c>
      <c r="H483" s="134" t="s">
        <v>680</v>
      </c>
      <c r="I483" s="134">
        <v>1</v>
      </c>
      <c r="J483" s="135">
        <v>20900</v>
      </c>
    </row>
    <row r="484" spans="1:10" x14ac:dyDescent="0.25">
      <c r="A484" s="134" t="s">
        <v>680</v>
      </c>
      <c r="B484" s="134" t="s">
        <v>410</v>
      </c>
      <c r="C484" s="134">
        <v>1</v>
      </c>
      <c r="D484" s="134" t="s">
        <v>611</v>
      </c>
      <c r="E484" s="134">
        <v>1</v>
      </c>
      <c r="H484" s="134" t="s">
        <v>680</v>
      </c>
      <c r="I484" s="134">
        <v>1</v>
      </c>
      <c r="J484" s="135">
        <v>20900</v>
      </c>
    </row>
    <row r="485" spans="1:10" x14ac:dyDescent="0.25">
      <c r="A485" s="134" t="s">
        <v>433</v>
      </c>
      <c r="B485" s="134" t="s">
        <v>416</v>
      </c>
      <c r="C485" s="134">
        <v>1</v>
      </c>
      <c r="D485" s="134" t="s">
        <v>410</v>
      </c>
      <c r="E485" s="134">
        <v>1</v>
      </c>
      <c r="H485" s="134" t="s">
        <v>433</v>
      </c>
      <c r="I485" s="134">
        <v>1</v>
      </c>
      <c r="J485" s="135">
        <v>36000</v>
      </c>
    </row>
    <row r="486" spans="1:10" x14ac:dyDescent="0.25">
      <c r="A486" s="134" t="s">
        <v>681</v>
      </c>
      <c r="B486" s="134" t="s">
        <v>593</v>
      </c>
      <c r="C486" s="134">
        <v>1</v>
      </c>
      <c r="D486" s="134" t="s">
        <v>410</v>
      </c>
      <c r="E486" s="134">
        <v>1</v>
      </c>
      <c r="H486" s="134" t="s">
        <v>681</v>
      </c>
      <c r="I486" s="134">
        <v>1</v>
      </c>
      <c r="J486" s="135">
        <v>62200</v>
      </c>
    </row>
    <row r="487" spans="1:10" x14ac:dyDescent="0.25">
      <c r="A487" s="134" t="s">
        <v>681</v>
      </c>
      <c r="B487" s="134" t="s">
        <v>410</v>
      </c>
      <c r="C487" s="134">
        <v>1</v>
      </c>
      <c r="D487" s="134" t="s">
        <v>593</v>
      </c>
      <c r="E487" s="134">
        <v>1</v>
      </c>
      <c r="H487" s="134" t="s">
        <v>681</v>
      </c>
      <c r="I487" s="134">
        <v>1</v>
      </c>
      <c r="J487" s="135">
        <v>62200</v>
      </c>
    </row>
    <row r="488" spans="1:10" x14ac:dyDescent="0.25">
      <c r="A488" s="134" t="s">
        <v>682</v>
      </c>
      <c r="B488" s="134" t="s">
        <v>614</v>
      </c>
      <c r="C488" s="134">
        <v>1</v>
      </c>
      <c r="D488" s="134" t="s">
        <v>380</v>
      </c>
      <c r="E488" s="134">
        <v>1</v>
      </c>
      <c r="H488" s="134" t="s">
        <v>682</v>
      </c>
      <c r="I488" s="134">
        <v>1</v>
      </c>
      <c r="J488" s="135">
        <v>71500</v>
      </c>
    </row>
    <row r="489" spans="1:10" x14ac:dyDescent="0.25">
      <c r="A489" s="134" t="s">
        <v>682</v>
      </c>
      <c r="B489" s="134" t="s">
        <v>380</v>
      </c>
      <c r="C489" s="134">
        <v>1</v>
      </c>
      <c r="D489" s="134" t="s">
        <v>614</v>
      </c>
      <c r="E489" s="134">
        <v>1</v>
      </c>
      <c r="H489" s="134" t="s">
        <v>682</v>
      </c>
      <c r="I489" s="134">
        <v>1</v>
      </c>
      <c r="J489" s="135">
        <v>71500</v>
      </c>
    </row>
    <row r="490" spans="1:10" x14ac:dyDescent="0.25">
      <c r="A490" s="134" t="s">
        <v>682</v>
      </c>
      <c r="B490" s="134" t="s">
        <v>614</v>
      </c>
      <c r="C490" s="134">
        <v>1</v>
      </c>
      <c r="D490" s="134" t="s">
        <v>454</v>
      </c>
      <c r="E490" s="134">
        <v>1</v>
      </c>
      <c r="F490" s="134" t="s">
        <v>412</v>
      </c>
      <c r="G490" s="134">
        <v>1</v>
      </c>
      <c r="H490" s="134" t="s">
        <v>682</v>
      </c>
      <c r="I490" s="134">
        <v>1</v>
      </c>
      <c r="J490" s="135">
        <v>71500</v>
      </c>
    </row>
    <row r="491" spans="1:10" x14ac:dyDescent="0.25">
      <c r="A491" s="134" t="s">
        <v>682</v>
      </c>
      <c r="B491" s="134" t="s">
        <v>412</v>
      </c>
      <c r="C491" s="134">
        <v>1</v>
      </c>
      <c r="D491" s="134" t="s">
        <v>614</v>
      </c>
      <c r="E491" s="134">
        <v>1</v>
      </c>
      <c r="F491" s="134" t="s">
        <v>454</v>
      </c>
      <c r="G491" s="134">
        <v>1</v>
      </c>
      <c r="H491" s="134" t="s">
        <v>682</v>
      </c>
      <c r="I491" s="134">
        <v>1</v>
      </c>
      <c r="J491" s="135">
        <v>71500</v>
      </c>
    </row>
    <row r="492" spans="1:10" x14ac:dyDescent="0.25">
      <c r="A492" s="134" t="s">
        <v>682</v>
      </c>
      <c r="B492" s="134" t="s">
        <v>454</v>
      </c>
      <c r="C492" s="134">
        <v>1</v>
      </c>
      <c r="D492" s="134" t="s">
        <v>412</v>
      </c>
      <c r="E492" s="134">
        <v>1</v>
      </c>
      <c r="F492" s="134" t="s">
        <v>614</v>
      </c>
      <c r="G492" s="134">
        <v>1</v>
      </c>
      <c r="H492" s="134" t="s">
        <v>682</v>
      </c>
      <c r="I492" s="134">
        <v>1</v>
      </c>
      <c r="J492" s="135">
        <v>71500</v>
      </c>
    </row>
    <row r="493" spans="1:10" x14ac:dyDescent="0.25">
      <c r="A493" s="134" t="s">
        <v>444</v>
      </c>
      <c r="B493" s="134" t="s">
        <v>445</v>
      </c>
      <c r="C493" s="134">
        <v>1</v>
      </c>
      <c r="H493" s="134" t="s">
        <v>444</v>
      </c>
      <c r="I493" s="134">
        <v>1</v>
      </c>
      <c r="J493" s="135">
        <v>90000</v>
      </c>
    </row>
    <row r="494" spans="1:10" x14ac:dyDescent="0.25">
      <c r="A494" s="134" t="s">
        <v>607</v>
      </c>
      <c r="B494" s="134" t="s">
        <v>592</v>
      </c>
      <c r="C494" s="134">
        <v>1</v>
      </c>
      <c r="D494" s="134" t="s">
        <v>428</v>
      </c>
      <c r="E494" s="134">
        <v>1</v>
      </c>
      <c r="H494" s="134" t="s">
        <v>607</v>
      </c>
      <c r="I494" s="134">
        <v>1</v>
      </c>
      <c r="J494" s="135">
        <v>200000</v>
      </c>
    </row>
    <row r="495" spans="1:10" x14ac:dyDescent="0.25">
      <c r="A495" s="134" t="s">
        <v>607</v>
      </c>
      <c r="B495" s="134" t="s">
        <v>428</v>
      </c>
      <c r="C495" s="134">
        <v>1</v>
      </c>
      <c r="D495" s="134" t="s">
        <v>592</v>
      </c>
      <c r="E495" s="134">
        <v>1</v>
      </c>
      <c r="H495" s="134" t="s">
        <v>607</v>
      </c>
      <c r="I495" s="134">
        <v>1</v>
      </c>
      <c r="J495" s="135">
        <v>200000</v>
      </c>
    </row>
    <row r="496" spans="1:10" x14ac:dyDescent="0.25">
      <c r="A496" s="134" t="s">
        <v>446</v>
      </c>
      <c r="B496" s="134" t="s">
        <v>422</v>
      </c>
      <c r="C496" s="134">
        <v>1</v>
      </c>
      <c r="D496" s="134" t="s">
        <v>55</v>
      </c>
      <c r="E496" s="134">
        <v>1</v>
      </c>
      <c r="H496" s="134" t="s">
        <v>446</v>
      </c>
      <c r="I496" s="134">
        <v>1</v>
      </c>
      <c r="J496" s="135">
        <v>48000</v>
      </c>
    </row>
    <row r="497" spans="1:11" x14ac:dyDescent="0.25">
      <c r="A497" s="134" t="s">
        <v>446</v>
      </c>
      <c r="B497" s="134" t="s">
        <v>422</v>
      </c>
      <c r="C497" s="134">
        <v>1</v>
      </c>
      <c r="D497" s="134" t="s">
        <v>259</v>
      </c>
      <c r="E497" s="134">
        <v>1</v>
      </c>
      <c r="H497" s="134" t="s">
        <v>446</v>
      </c>
      <c r="I497" s="134">
        <v>1</v>
      </c>
      <c r="J497" s="135">
        <v>48000</v>
      </c>
    </row>
    <row r="498" spans="1:11" x14ac:dyDescent="0.25">
      <c r="A498" s="134" t="s">
        <v>443</v>
      </c>
      <c r="B498" s="134" t="s">
        <v>444</v>
      </c>
      <c r="C498" s="134">
        <v>1</v>
      </c>
      <c r="D498" s="134" t="s">
        <v>55</v>
      </c>
      <c r="E498" s="134">
        <v>1</v>
      </c>
      <c r="H498" s="134" t="s">
        <v>443</v>
      </c>
      <c r="I498" s="134">
        <v>1</v>
      </c>
      <c r="J498" s="135">
        <v>90000</v>
      </c>
    </row>
    <row r="499" spans="1:11" x14ac:dyDescent="0.25">
      <c r="A499" s="134" t="s">
        <v>443</v>
      </c>
      <c r="B499" s="134" t="s">
        <v>444</v>
      </c>
      <c r="C499" s="134">
        <v>1</v>
      </c>
      <c r="D499" s="134" t="s">
        <v>259</v>
      </c>
      <c r="E499" s="134">
        <v>1</v>
      </c>
      <c r="H499" s="134" t="s">
        <v>443</v>
      </c>
      <c r="I499" s="134">
        <v>1</v>
      </c>
      <c r="J499" s="135">
        <v>90000</v>
      </c>
    </row>
    <row r="500" spans="1:11" x14ac:dyDescent="0.25">
      <c r="A500" s="134" t="s">
        <v>443</v>
      </c>
      <c r="B500" s="134" t="s">
        <v>445</v>
      </c>
      <c r="C500" s="134">
        <v>1</v>
      </c>
      <c r="D500" s="134" t="s">
        <v>55</v>
      </c>
      <c r="E500" s="134">
        <v>1</v>
      </c>
      <c r="H500" s="134" t="s">
        <v>443</v>
      </c>
      <c r="I500" s="134">
        <v>1</v>
      </c>
      <c r="J500" s="135">
        <v>90000</v>
      </c>
    </row>
    <row r="501" spans="1:11" x14ac:dyDescent="0.25">
      <c r="A501" s="134" t="s">
        <v>443</v>
      </c>
      <c r="B501" s="134" t="s">
        <v>445</v>
      </c>
      <c r="C501" s="134">
        <v>1</v>
      </c>
      <c r="D501" s="134" t="s">
        <v>259</v>
      </c>
      <c r="E501" s="134">
        <v>1</v>
      </c>
      <c r="H501" s="134" t="s">
        <v>443</v>
      </c>
      <c r="I501" s="134">
        <v>1</v>
      </c>
      <c r="J501" s="135">
        <v>90000</v>
      </c>
    </row>
    <row r="502" spans="1:11" x14ac:dyDescent="0.25">
      <c r="A502" s="134" t="s">
        <v>608</v>
      </c>
      <c r="B502" s="134" t="s">
        <v>593</v>
      </c>
      <c r="C502" s="134">
        <v>1</v>
      </c>
      <c r="D502" s="134" t="s">
        <v>428</v>
      </c>
      <c r="E502" s="134">
        <v>1</v>
      </c>
      <c r="H502" s="134" t="s">
        <v>608</v>
      </c>
      <c r="I502" s="134">
        <v>1</v>
      </c>
      <c r="J502" s="135">
        <v>92300</v>
      </c>
    </row>
    <row r="503" spans="1:11" x14ac:dyDescent="0.25">
      <c r="A503" s="134" t="s">
        <v>608</v>
      </c>
      <c r="B503" s="134" t="s">
        <v>428</v>
      </c>
      <c r="C503" s="134">
        <v>1</v>
      </c>
      <c r="D503" s="134" t="s">
        <v>593</v>
      </c>
      <c r="E503" s="134">
        <v>1</v>
      </c>
      <c r="H503" s="134" t="s">
        <v>608</v>
      </c>
      <c r="I503" s="134">
        <v>1</v>
      </c>
      <c r="J503" s="135">
        <v>92300</v>
      </c>
    </row>
    <row r="504" spans="1:11" x14ac:dyDescent="0.25">
      <c r="A504" s="134" t="s">
        <v>484</v>
      </c>
      <c r="B504" s="134" t="s">
        <v>477</v>
      </c>
      <c r="C504" s="134">
        <v>1</v>
      </c>
      <c r="D504" s="134" t="s">
        <v>428</v>
      </c>
      <c r="E504" s="134">
        <v>1</v>
      </c>
      <c r="H504" s="134" t="s">
        <v>484</v>
      </c>
      <c r="I504" s="134">
        <v>1</v>
      </c>
      <c r="J504" s="135">
        <v>80200</v>
      </c>
      <c r="K504" s="134" t="s">
        <v>472</v>
      </c>
    </row>
    <row r="505" spans="1:11" x14ac:dyDescent="0.25">
      <c r="A505" s="134" t="s">
        <v>484</v>
      </c>
      <c r="B505" s="134" t="s">
        <v>428</v>
      </c>
      <c r="C505" s="134">
        <v>1</v>
      </c>
      <c r="D505" s="134" t="s">
        <v>477</v>
      </c>
      <c r="E505" s="134">
        <v>1</v>
      </c>
      <c r="H505" s="134" t="s">
        <v>484</v>
      </c>
      <c r="I505" s="134">
        <v>1</v>
      </c>
      <c r="J505" s="135">
        <v>80200</v>
      </c>
      <c r="K505" s="134" t="s">
        <v>472</v>
      </c>
    </row>
    <row r="506" spans="1:11" x14ac:dyDescent="0.25">
      <c r="A506" s="134" t="s">
        <v>586</v>
      </c>
      <c r="B506" s="134" t="s">
        <v>581</v>
      </c>
      <c r="C506" s="134">
        <v>1</v>
      </c>
      <c r="D506" s="134" t="s">
        <v>434</v>
      </c>
      <c r="E506" s="134">
        <v>1</v>
      </c>
      <c r="H506" s="134" t="s">
        <v>586</v>
      </c>
      <c r="I506" s="134">
        <v>1</v>
      </c>
      <c r="J506" s="135">
        <v>142900</v>
      </c>
    </row>
    <row r="507" spans="1:11" x14ac:dyDescent="0.25">
      <c r="A507" s="134" t="s">
        <v>586</v>
      </c>
      <c r="B507" s="134" t="s">
        <v>434</v>
      </c>
      <c r="C507" s="134">
        <v>1</v>
      </c>
      <c r="D507" s="134" t="s">
        <v>581</v>
      </c>
      <c r="E507" s="134">
        <v>1</v>
      </c>
      <c r="H507" s="134" t="s">
        <v>586</v>
      </c>
      <c r="I507" s="134">
        <v>1</v>
      </c>
      <c r="J507" s="135">
        <v>142900</v>
      </c>
    </row>
    <row r="508" spans="1:11" x14ac:dyDescent="0.25">
      <c r="A508" s="134" t="s">
        <v>586</v>
      </c>
      <c r="B508" s="134" t="s">
        <v>581</v>
      </c>
      <c r="C508" s="134">
        <v>1</v>
      </c>
      <c r="D508" s="134" t="s">
        <v>411</v>
      </c>
      <c r="E508" s="134">
        <v>1</v>
      </c>
      <c r="H508" s="134" t="s">
        <v>586</v>
      </c>
      <c r="I508" s="134">
        <v>1</v>
      </c>
      <c r="J508" s="135">
        <v>142900</v>
      </c>
    </row>
    <row r="509" spans="1:11" x14ac:dyDescent="0.25">
      <c r="A509" s="134" t="s">
        <v>586</v>
      </c>
      <c r="B509" s="134" t="s">
        <v>411</v>
      </c>
      <c r="C509" s="134">
        <v>1</v>
      </c>
      <c r="D509" s="134" t="s">
        <v>581</v>
      </c>
      <c r="E509" s="134">
        <v>1</v>
      </c>
      <c r="H509" s="134" t="s">
        <v>586</v>
      </c>
      <c r="I509" s="134">
        <v>1</v>
      </c>
      <c r="J509" s="135">
        <v>142900</v>
      </c>
    </row>
    <row r="510" spans="1:11" x14ac:dyDescent="0.25">
      <c r="A510" s="134" t="s">
        <v>683</v>
      </c>
      <c r="B510" s="134" t="s">
        <v>593</v>
      </c>
      <c r="C510" s="134">
        <v>1</v>
      </c>
      <c r="D510" s="134" t="s">
        <v>463</v>
      </c>
      <c r="E510" s="134">
        <v>1</v>
      </c>
      <c r="F510" s="134" t="s">
        <v>412</v>
      </c>
      <c r="G510" s="134">
        <v>1</v>
      </c>
      <c r="H510" s="134" t="s">
        <v>683</v>
      </c>
      <c r="I510" s="134">
        <v>1</v>
      </c>
      <c r="J510" s="135">
        <v>81900</v>
      </c>
    </row>
    <row r="511" spans="1:11" x14ac:dyDescent="0.25">
      <c r="A511" s="134" t="s">
        <v>683</v>
      </c>
      <c r="B511" s="134" t="s">
        <v>412</v>
      </c>
      <c r="C511" s="134">
        <v>1</v>
      </c>
      <c r="D511" s="134" t="s">
        <v>593</v>
      </c>
      <c r="E511" s="134">
        <v>1</v>
      </c>
      <c r="F511" s="134" t="s">
        <v>463</v>
      </c>
      <c r="G511" s="134">
        <v>1</v>
      </c>
      <c r="H511" s="134" t="s">
        <v>683</v>
      </c>
      <c r="I511" s="134">
        <v>1</v>
      </c>
      <c r="J511" s="135">
        <v>81900</v>
      </c>
    </row>
    <row r="512" spans="1:11" x14ac:dyDescent="0.25">
      <c r="A512" s="134" t="s">
        <v>683</v>
      </c>
      <c r="B512" s="134" t="s">
        <v>463</v>
      </c>
      <c r="C512" s="134">
        <v>1</v>
      </c>
      <c r="D512" s="134" t="s">
        <v>412</v>
      </c>
      <c r="E512" s="134">
        <v>1</v>
      </c>
      <c r="F512" s="134" t="s">
        <v>593</v>
      </c>
      <c r="G512" s="134">
        <v>1</v>
      </c>
      <c r="H512" s="134" t="s">
        <v>683</v>
      </c>
      <c r="I512" s="134">
        <v>1</v>
      </c>
      <c r="J512" s="135">
        <v>81900</v>
      </c>
    </row>
    <row r="513" spans="1:10" x14ac:dyDescent="0.25">
      <c r="A513" s="134" t="s">
        <v>683</v>
      </c>
      <c r="B513" s="134" t="s">
        <v>593</v>
      </c>
      <c r="C513" s="134">
        <v>1</v>
      </c>
      <c r="D513" s="134" t="s">
        <v>455</v>
      </c>
      <c r="E513" s="134">
        <v>1</v>
      </c>
      <c r="F513" s="134" t="s">
        <v>412</v>
      </c>
      <c r="G513" s="134">
        <v>1</v>
      </c>
      <c r="H513" s="134" t="s">
        <v>683</v>
      </c>
      <c r="I513" s="134">
        <v>1</v>
      </c>
      <c r="J513" s="135">
        <v>81900</v>
      </c>
    </row>
    <row r="514" spans="1:10" x14ac:dyDescent="0.25">
      <c r="A514" s="134" t="s">
        <v>683</v>
      </c>
      <c r="B514" s="134" t="s">
        <v>412</v>
      </c>
      <c r="C514" s="134">
        <v>1</v>
      </c>
      <c r="D514" s="134" t="s">
        <v>593</v>
      </c>
      <c r="E514" s="134">
        <v>1</v>
      </c>
      <c r="F514" s="134" t="s">
        <v>455</v>
      </c>
      <c r="G514" s="134">
        <v>1</v>
      </c>
      <c r="H514" s="134" t="s">
        <v>683</v>
      </c>
      <c r="I514" s="134">
        <v>1</v>
      </c>
      <c r="J514" s="135">
        <v>81900</v>
      </c>
    </row>
    <row r="515" spans="1:10" x14ac:dyDescent="0.25">
      <c r="A515" s="134" t="s">
        <v>683</v>
      </c>
      <c r="B515" s="134" t="s">
        <v>455</v>
      </c>
      <c r="C515" s="134">
        <v>1</v>
      </c>
      <c r="D515" s="134" t="s">
        <v>412</v>
      </c>
      <c r="E515" s="134">
        <v>1</v>
      </c>
      <c r="F515" s="134" t="s">
        <v>593</v>
      </c>
      <c r="G515" s="134">
        <v>1</v>
      </c>
      <c r="H515" s="134" t="s">
        <v>683</v>
      </c>
      <c r="I515" s="134">
        <v>1</v>
      </c>
      <c r="J515" s="135">
        <v>81900</v>
      </c>
    </row>
    <row r="516" spans="1:10" x14ac:dyDescent="0.25">
      <c r="A516" s="134" t="s">
        <v>601</v>
      </c>
      <c r="B516" s="134" t="s">
        <v>594</v>
      </c>
      <c r="C516" s="134">
        <v>1</v>
      </c>
      <c r="D516" s="134" t="s">
        <v>454</v>
      </c>
      <c r="E516" s="134">
        <v>1</v>
      </c>
      <c r="H516" s="134" t="s">
        <v>601</v>
      </c>
      <c r="I516" s="134">
        <v>1</v>
      </c>
      <c r="J516" s="135">
        <v>70000</v>
      </c>
    </row>
    <row r="517" spans="1:10" x14ac:dyDescent="0.25">
      <c r="A517" s="134" t="s">
        <v>601</v>
      </c>
      <c r="B517" s="134" t="s">
        <v>454</v>
      </c>
      <c r="C517" s="134">
        <v>1</v>
      </c>
      <c r="D517" s="134" t="s">
        <v>594</v>
      </c>
      <c r="E517" s="134">
        <v>1</v>
      </c>
      <c r="H517" s="134" t="s">
        <v>601</v>
      </c>
      <c r="I517" s="134">
        <v>1</v>
      </c>
      <c r="J517" s="135">
        <v>70000</v>
      </c>
    </row>
    <row r="518" spans="1:10" x14ac:dyDescent="0.25">
      <c r="A518" s="134" t="s">
        <v>601</v>
      </c>
      <c r="B518" s="134" t="s">
        <v>594</v>
      </c>
      <c r="C518" s="134">
        <v>1</v>
      </c>
      <c r="D518" s="134" t="s">
        <v>465</v>
      </c>
      <c r="E518" s="134">
        <v>1</v>
      </c>
      <c r="H518" s="134" t="s">
        <v>601</v>
      </c>
      <c r="I518" s="134">
        <v>1</v>
      </c>
      <c r="J518" s="135">
        <v>70000</v>
      </c>
    </row>
    <row r="519" spans="1:10" x14ac:dyDescent="0.25">
      <c r="A519" s="134" t="s">
        <v>601</v>
      </c>
      <c r="B519" s="134" t="s">
        <v>465</v>
      </c>
      <c r="C519" s="134">
        <v>1</v>
      </c>
      <c r="D519" s="134" t="s">
        <v>594</v>
      </c>
      <c r="E519" s="134">
        <v>1</v>
      </c>
      <c r="H519" s="134" t="s">
        <v>601</v>
      </c>
      <c r="I519" s="134">
        <v>1</v>
      </c>
      <c r="J519" s="135">
        <v>70000</v>
      </c>
    </row>
    <row r="520" spans="1:10" x14ac:dyDescent="0.25">
      <c r="A520" s="134" t="s">
        <v>601</v>
      </c>
      <c r="B520" s="134" t="s">
        <v>594</v>
      </c>
      <c r="C520" s="134">
        <v>1</v>
      </c>
      <c r="D520" s="134" t="s">
        <v>455</v>
      </c>
      <c r="E520" s="134">
        <v>1</v>
      </c>
      <c r="H520" s="134" t="s">
        <v>601</v>
      </c>
      <c r="I520" s="134">
        <v>1</v>
      </c>
      <c r="J520" s="135">
        <v>70000</v>
      </c>
    </row>
    <row r="521" spans="1:10" x14ac:dyDescent="0.25">
      <c r="A521" s="134" t="s">
        <v>601</v>
      </c>
      <c r="B521" s="134" t="s">
        <v>455</v>
      </c>
      <c r="C521" s="134">
        <v>1</v>
      </c>
      <c r="D521" s="134" t="s">
        <v>594</v>
      </c>
      <c r="E521" s="134">
        <v>1</v>
      </c>
      <c r="H521" s="134" t="s">
        <v>601</v>
      </c>
      <c r="I521" s="134">
        <v>1</v>
      </c>
      <c r="J521" s="135">
        <v>70000</v>
      </c>
    </row>
    <row r="522" spans="1:10" x14ac:dyDescent="0.25">
      <c r="A522" s="134" t="s">
        <v>601</v>
      </c>
      <c r="B522" s="134" t="s">
        <v>594</v>
      </c>
      <c r="C522" s="134">
        <v>1</v>
      </c>
      <c r="D522" s="134" t="s">
        <v>463</v>
      </c>
      <c r="E522" s="134">
        <v>1</v>
      </c>
      <c r="H522" s="134" t="s">
        <v>601</v>
      </c>
      <c r="I522" s="134">
        <v>1</v>
      </c>
      <c r="J522" s="135">
        <v>70000</v>
      </c>
    </row>
    <row r="523" spans="1:10" x14ac:dyDescent="0.25">
      <c r="A523" s="134" t="s">
        <v>601</v>
      </c>
      <c r="B523" s="134" t="s">
        <v>463</v>
      </c>
      <c r="C523" s="134">
        <v>1</v>
      </c>
      <c r="D523" s="134" t="s">
        <v>594</v>
      </c>
      <c r="E523" s="134">
        <v>1</v>
      </c>
      <c r="H523" s="134" t="s">
        <v>601</v>
      </c>
      <c r="I523" s="134">
        <v>1</v>
      </c>
      <c r="J523" s="135">
        <v>70000</v>
      </c>
    </row>
    <row r="524" spans="1:10" x14ac:dyDescent="0.25">
      <c r="A524" s="134" t="s">
        <v>684</v>
      </c>
      <c r="B524" s="134" t="s">
        <v>611</v>
      </c>
      <c r="C524" s="134">
        <v>1</v>
      </c>
      <c r="D524" s="134" t="s">
        <v>463</v>
      </c>
      <c r="E524" s="134">
        <v>1</v>
      </c>
      <c r="F524" s="134" t="s">
        <v>412</v>
      </c>
      <c r="G524" s="134">
        <v>1</v>
      </c>
      <c r="H524" s="134" t="s">
        <v>684</v>
      </c>
      <c r="I524" s="134">
        <v>1</v>
      </c>
      <c r="J524" s="135">
        <v>35200</v>
      </c>
    </row>
    <row r="525" spans="1:10" x14ac:dyDescent="0.25">
      <c r="A525" s="134" t="s">
        <v>684</v>
      </c>
      <c r="B525" s="134" t="s">
        <v>412</v>
      </c>
      <c r="C525" s="134">
        <v>1</v>
      </c>
      <c r="D525" s="134" t="s">
        <v>611</v>
      </c>
      <c r="E525" s="134">
        <v>1</v>
      </c>
      <c r="F525" s="134" t="s">
        <v>463</v>
      </c>
      <c r="G525" s="134">
        <v>1</v>
      </c>
      <c r="H525" s="134" t="s">
        <v>684</v>
      </c>
      <c r="I525" s="134">
        <v>1</v>
      </c>
      <c r="J525" s="135">
        <v>35200</v>
      </c>
    </row>
    <row r="526" spans="1:10" x14ac:dyDescent="0.25">
      <c r="A526" s="134" t="s">
        <v>684</v>
      </c>
      <c r="B526" s="134" t="s">
        <v>463</v>
      </c>
      <c r="C526" s="134">
        <v>1</v>
      </c>
      <c r="D526" s="134" t="s">
        <v>412</v>
      </c>
      <c r="E526" s="134">
        <v>1</v>
      </c>
      <c r="F526" s="134" t="s">
        <v>611</v>
      </c>
      <c r="G526" s="134">
        <v>1</v>
      </c>
      <c r="H526" s="134" t="s">
        <v>684</v>
      </c>
      <c r="I526" s="134">
        <v>1</v>
      </c>
      <c r="J526" s="135">
        <v>35200</v>
      </c>
    </row>
    <row r="527" spans="1:10" x14ac:dyDescent="0.25">
      <c r="A527" s="134" t="s">
        <v>684</v>
      </c>
      <c r="B527" s="134" t="s">
        <v>611</v>
      </c>
      <c r="C527" s="134">
        <v>1</v>
      </c>
      <c r="D527" s="134" t="s">
        <v>455</v>
      </c>
      <c r="E527" s="134">
        <v>1</v>
      </c>
      <c r="F527" s="134" t="s">
        <v>412</v>
      </c>
      <c r="G527" s="134">
        <v>1</v>
      </c>
      <c r="H527" s="134" t="s">
        <v>684</v>
      </c>
      <c r="I527" s="134">
        <v>1</v>
      </c>
      <c r="J527" s="135">
        <v>35200</v>
      </c>
    </row>
    <row r="528" spans="1:10" x14ac:dyDescent="0.25">
      <c r="A528" s="134" t="s">
        <v>684</v>
      </c>
      <c r="B528" s="134" t="s">
        <v>412</v>
      </c>
      <c r="C528" s="134">
        <v>1</v>
      </c>
      <c r="D528" s="134" t="s">
        <v>611</v>
      </c>
      <c r="E528" s="134">
        <v>1</v>
      </c>
      <c r="F528" s="134" t="s">
        <v>455</v>
      </c>
      <c r="G528" s="134">
        <v>1</v>
      </c>
      <c r="H528" s="134" t="s">
        <v>684</v>
      </c>
      <c r="I528" s="134">
        <v>1</v>
      </c>
      <c r="J528" s="135">
        <v>35200</v>
      </c>
    </row>
    <row r="529" spans="1:10" x14ac:dyDescent="0.25">
      <c r="A529" s="134" t="s">
        <v>684</v>
      </c>
      <c r="B529" s="134" t="s">
        <v>455</v>
      </c>
      <c r="C529" s="134">
        <v>1</v>
      </c>
      <c r="D529" s="134" t="s">
        <v>412</v>
      </c>
      <c r="E529" s="134">
        <v>1</v>
      </c>
      <c r="F529" s="134" t="s">
        <v>611</v>
      </c>
      <c r="G529" s="134">
        <v>1</v>
      </c>
      <c r="H529" s="134" t="s">
        <v>684</v>
      </c>
      <c r="I529" s="134">
        <v>1</v>
      </c>
      <c r="J529" s="135">
        <v>35200</v>
      </c>
    </row>
    <row r="530" spans="1:10" x14ac:dyDescent="0.25">
      <c r="A530" s="134" t="s">
        <v>685</v>
      </c>
      <c r="B530" s="134" t="s">
        <v>614</v>
      </c>
      <c r="C530" s="134">
        <v>1</v>
      </c>
      <c r="D530" s="134" t="s">
        <v>463</v>
      </c>
      <c r="E530" s="134">
        <v>1</v>
      </c>
      <c r="F530" s="134" t="s">
        <v>412</v>
      </c>
      <c r="G530" s="134">
        <v>1</v>
      </c>
      <c r="H530" s="134" t="s">
        <v>685</v>
      </c>
      <c r="I530" s="134">
        <v>1</v>
      </c>
      <c r="J530" s="135">
        <v>81900</v>
      </c>
    </row>
    <row r="531" spans="1:10" x14ac:dyDescent="0.25">
      <c r="A531" s="134" t="s">
        <v>685</v>
      </c>
      <c r="B531" s="134" t="s">
        <v>412</v>
      </c>
      <c r="C531" s="134">
        <v>1</v>
      </c>
      <c r="D531" s="134" t="s">
        <v>614</v>
      </c>
      <c r="E531" s="134">
        <v>1</v>
      </c>
      <c r="F531" s="134" t="s">
        <v>463</v>
      </c>
      <c r="G531" s="134">
        <v>1</v>
      </c>
      <c r="H531" s="134" t="s">
        <v>685</v>
      </c>
      <c r="I531" s="134">
        <v>1</v>
      </c>
      <c r="J531" s="135">
        <v>81900</v>
      </c>
    </row>
    <row r="532" spans="1:10" x14ac:dyDescent="0.25">
      <c r="A532" s="134" t="s">
        <v>685</v>
      </c>
      <c r="B532" s="134" t="s">
        <v>463</v>
      </c>
      <c r="C532" s="134">
        <v>1</v>
      </c>
      <c r="D532" s="134" t="s">
        <v>412</v>
      </c>
      <c r="E532" s="134">
        <v>1</v>
      </c>
      <c r="F532" s="134" t="s">
        <v>614</v>
      </c>
      <c r="G532" s="134">
        <v>1</v>
      </c>
      <c r="H532" s="134" t="s">
        <v>685</v>
      </c>
      <c r="I532" s="134">
        <v>1</v>
      </c>
      <c r="J532" s="135">
        <v>81900</v>
      </c>
    </row>
    <row r="533" spans="1:10" x14ac:dyDescent="0.25">
      <c r="A533" s="134" t="s">
        <v>685</v>
      </c>
      <c r="B533" s="134" t="s">
        <v>614</v>
      </c>
      <c r="C533" s="134">
        <v>1</v>
      </c>
      <c r="D533" s="134" t="s">
        <v>455</v>
      </c>
      <c r="E533" s="134">
        <v>1</v>
      </c>
      <c r="F533" s="134" t="s">
        <v>412</v>
      </c>
      <c r="G533" s="134">
        <v>1</v>
      </c>
      <c r="H533" s="134" t="s">
        <v>685</v>
      </c>
      <c r="I533" s="134">
        <v>1</v>
      </c>
      <c r="J533" s="135">
        <v>81900</v>
      </c>
    </row>
    <row r="534" spans="1:10" x14ac:dyDescent="0.25">
      <c r="A534" s="134" t="s">
        <v>685</v>
      </c>
      <c r="B534" s="134" t="s">
        <v>412</v>
      </c>
      <c r="C534" s="134">
        <v>1</v>
      </c>
      <c r="D534" s="134" t="s">
        <v>614</v>
      </c>
      <c r="E534" s="134">
        <v>1</v>
      </c>
      <c r="F534" s="134" t="s">
        <v>455</v>
      </c>
      <c r="G534" s="134">
        <v>1</v>
      </c>
      <c r="H534" s="134" t="s">
        <v>685</v>
      </c>
      <c r="I534" s="134">
        <v>1</v>
      </c>
      <c r="J534" s="135">
        <v>81900</v>
      </c>
    </row>
    <row r="535" spans="1:10" x14ac:dyDescent="0.25">
      <c r="A535" s="134" t="s">
        <v>685</v>
      </c>
      <c r="B535" s="134" t="s">
        <v>455</v>
      </c>
      <c r="C535" s="134">
        <v>1</v>
      </c>
      <c r="D535" s="134" t="s">
        <v>412</v>
      </c>
      <c r="E535" s="134">
        <v>1</v>
      </c>
      <c r="F535" s="134" t="s">
        <v>614</v>
      </c>
      <c r="G535" s="134">
        <v>1</v>
      </c>
      <c r="H535" s="134" t="s">
        <v>685</v>
      </c>
      <c r="I535" s="134">
        <v>1</v>
      </c>
      <c r="J535" s="135">
        <v>81900</v>
      </c>
    </row>
    <row r="536" spans="1:10" x14ac:dyDescent="0.25">
      <c r="A536" s="134" t="s">
        <v>686</v>
      </c>
      <c r="B536" s="134" t="s">
        <v>613</v>
      </c>
      <c r="C536" s="134">
        <v>1</v>
      </c>
      <c r="D536" s="134" t="s">
        <v>463</v>
      </c>
      <c r="E536" s="134">
        <v>1</v>
      </c>
      <c r="H536" s="134" t="s">
        <v>686</v>
      </c>
      <c r="I536" s="134">
        <v>1</v>
      </c>
      <c r="J536" s="135">
        <v>44000</v>
      </c>
    </row>
    <row r="537" spans="1:10" x14ac:dyDescent="0.25">
      <c r="A537" s="134" t="s">
        <v>686</v>
      </c>
      <c r="B537" s="134" t="s">
        <v>463</v>
      </c>
      <c r="C537" s="134">
        <v>1</v>
      </c>
      <c r="D537" s="134" t="s">
        <v>613</v>
      </c>
      <c r="E537" s="134">
        <v>1</v>
      </c>
      <c r="H537" s="134" t="s">
        <v>686</v>
      </c>
      <c r="I537" s="134">
        <v>1</v>
      </c>
      <c r="J537" s="135">
        <v>44000</v>
      </c>
    </row>
    <row r="538" spans="1:10" x14ac:dyDescent="0.25">
      <c r="A538" s="134" t="s">
        <v>686</v>
      </c>
      <c r="B538" s="134" t="s">
        <v>613</v>
      </c>
      <c r="C538" s="134">
        <v>1</v>
      </c>
      <c r="D538" s="134" t="s">
        <v>454</v>
      </c>
      <c r="E538" s="134">
        <v>1</v>
      </c>
      <c r="H538" s="134" t="s">
        <v>686</v>
      </c>
      <c r="I538" s="134">
        <v>1</v>
      </c>
      <c r="J538" s="135">
        <v>44000</v>
      </c>
    </row>
    <row r="539" spans="1:10" x14ac:dyDescent="0.25">
      <c r="A539" s="134" t="s">
        <v>686</v>
      </c>
      <c r="B539" s="134" t="s">
        <v>454</v>
      </c>
      <c r="C539" s="134">
        <v>1</v>
      </c>
      <c r="D539" s="134" t="s">
        <v>613</v>
      </c>
      <c r="E539" s="134">
        <v>1</v>
      </c>
      <c r="H539" s="134" t="s">
        <v>686</v>
      </c>
      <c r="I539" s="134">
        <v>1</v>
      </c>
      <c r="J539" s="135">
        <v>44000</v>
      </c>
    </row>
    <row r="540" spans="1:10" x14ac:dyDescent="0.25">
      <c r="A540" s="134" t="s">
        <v>687</v>
      </c>
      <c r="B540" s="134" t="s">
        <v>613</v>
      </c>
      <c r="C540" s="134">
        <v>1</v>
      </c>
      <c r="D540" s="134" t="s">
        <v>456</v>
      </c>
      <c r="E540" s="134">
        <v>1</v>
      </c>
      <c r="H540" s="134" t="s">
        <v>687</v>
      </c>
      <c r="I540" s="134">
        <v>1</v>
      </c>
      <c r="J540" s="135">
        <v>54000</v>
      </c>
    </row>
    <row r="541" spans="1:10" x14ac:dyDescent="0.25">
      <c r="A541" s="134" t="s">
        <v>687</v>
      </c>
      <c r="B541" s="134" t="s">
        <v>456</v>
      </c>
      <c r="C541" s="134">
        <v>1</v>
      </c>
      <c r="D541" s="134" t="s">
        <v>613</v>
      </c>
      <c r="E541" s="134">
        <v>1</v>
      </c>
      <c r="H541" s="134" t="s">
        <v>687</v>
      </c>
      <c r="I541" s="134">
        <v>1</v>
      </c>
      <c r="J541" s="135">
        <v>54000</v>
      </c>
    </row>
    <row r="542" spans="1:10" x14ac:dyDescent="0.25">
      <c r="A542" s="134" t="s">
        <v>687</v>
      </c>
      <c r="B542" s="134" t="s">
        <v>613</v>
      </c>
      <c r="C542" s="134">
        <v>1</v>
      </c>
      <c r="D542" s="134" t="s">
        <v>455</v>
      </c>
      <c r="E542" s="134">
        <v>1</v>
      </c>
      <c r="H542" s="134" t="s">
        <v>687</v>
      </c>
      <c r="I542" s="134">
        <v>1</v>
      </c>
      <c r="J542" s="135">
        <v>54000</v>
      </c>
    </row>
    <row r="543" spans="1:10" x14ac:dyDescent="0.25">
      <c r="A543" s="134" t="s">
        <v>687</v>
      </c>
      <c r="B543" s="134" t="s">
        <v>455</v>
      </c>
      <c r="C543" s="134">
        <v>1</v>
      </c>
      <c r="D543" s="134" t="s">
        <v>613</v>
      </c>
      <c r="E543" s="134">
        <v>1</v>
      </c>
      <c r="H543" s="134" t="s">
        <v>687</v>
      </c>
      <c r="I543" s="134">
        <v>1</v>
      </c>
      <c r="J543" s="135">
        <v>54000</v>
      </c>
    </row>
    <row r="544" spans="1:10" x14ac:dyDescent="0.25">
      <c r="A544" s="134" t="s">
        <v>398</v>
      </c>
      <c r="B544" s="134" t="s">
        <v>486</v>
      </c>
      <c r="C544" s="134">
        <v>1</v>
      </c>
      <c r="H544" s="134" t="s">
        <v>398</v>
      </c>
      <c r="I544" s="134">
        <v>1</v>
      </c>
      <c r="J544" s="135">
        <v>44000</v>
      </c>
    </row>
    <row r="545" spans="1:10" x14ac:dyDescent="0.25">
      <c r="A545" s="136" t="s">
        <v>616</v>
      </c>
      <c r="B545" s="134" t="s">
        <v>613</v>
      </c>
      <c r="C545" s="134">
        <v>1</v>
      </c>
      <c r="D545" s="134" t="s">
        <v>387</v>
      </c>
      <c r="E545" s="134">
        <v>1</v>
      </c>
      <c r="H545" s="136" t="s">
        <v>616</v>
      </c>
      <c r="I545" s="134">
        <v>1</v>
      </c>
      <c r="J545" s="135">
        <v>40000</v>
      </c>
    </row>
    <row r="546" spans="1:10" x14ac:dyDescent="0.25">
      <c r="A546" s="136" t="s">
        <v>616</v>
      </c>
      <c r="B546" s="134" t="s">
        <v>387</v>
      </c>
      <c r="C546" s="134">
        <v>1</v>
      </c>
      <c r="D546" s="134" t="s">
        <v>613</v>
      </c>
      <c r="E546" s="134">
        <v>1</v>
      </c>
      <c r="H546" s="136" t="s">
        <v>616</v>
      </c>
      <c r="I546" s="134">
        <v>1</v>
      </c>
      <c r="J546" s="135">
        <v>40000</v>
      </c>
    </row>
    <row r="547" spans="1:10" x14ac:dyDescent="0.25">
      <c r="A547" s="134" t="s">
        <v>594</v>
      </c>
      <c r="B547" s="134" t="s">
        <v>441</v>
      </c>
      <c r="C547" s="134">
        <v>1</v>
      </c>
      <c r="D547" s="134" t="s">
        <v>438</v>
      </c>
      <c r="E547" s="134">
        <v>1</v>
      </c>
      <c r="F547" s="134" t="s">
        <v>409</v>
      </c>
      <c r="G547" s="134">
        <v>1</v>
      </c>
      <c r="H547" s="134" t="s">
        <v>594</v>
      </c>
      <c r="I547" s="134">
        <v>1</v>
      </c>
      <c r="J547" s="135">
        <v>48000</v>
      </c>
    </row>
    <row r="548" spans="1:10" x14ac:dyDescent="0.25">
      <c r="A548" s="134" t="s">
        <v>594</v>
      </c>
      <c r="B548" s="134" t="s">
        <v>409</v>
      </c>
      <c r="C548" s="134">
        <v>1</v>
      </c>
      <c r="D548" s="134" t="s">
        <v>441</v>
      </c>
      <c r="E548" s="134">
        <v>1</v>
      </c>
      <c r="F548" s="134" t="s">
        <v>438</v>
      </c>
      <c r="G548" s="134">
        <v>1</v>
      </c>
      <c r="H548" s="134" t="s">
        <v>594</v>
      </c>
      <c r="I548" s="134">
        <v>1</v>
      </c>
      <c r="J548" s="135">
        <v>48000</v>
      </c>
    </row>
    <row r="549" spans="1:10" x14ac:dyDescent="0.25">
      <c r="A549" s="134" t="s">
        <v>594</v>
      </c>
      <c r="B549" s="134" t="s">
        <v>438</v>
      </c>
      <c r="C549" s="134">
        <v>1</v>
      </c>
      <c r="D549" s="134" t="s">
        <v>409</v>
      </c>
      <c r="E549" s="134">
        <v>1</v>
      </c>
      <c r="F549" s="134" t="s">
        <v>441</v>
      </c>
      <c r="G549" s="134">
        <v>1</v>
      </c>
      <c r="H549" s="134" t="s">
        <v>594</v>
      </c>
      <c r="I549" s="134">
        <v>1</v>
      </c>
      <c r="J549" s="135">
        <v>48000</v>
      </c>
    </row>
    <row r="550" spans="1:10" x14ac:dyDescent="0.25">
      <c r="A550" s="134" t="s">
        <v>403</v>
      </c>
      <c r="B550" s="134" t="s">
        <v>251</v>
      </c>
      <c r="C550" s="134">
        <v>1</v>
      </c>
      <c r="H550" s="134" t="s">
        <v>403</v>
      </c>
      <c r="I550" s="134">
        <v>1</v>
      </c>
    </row>
    <row r="551" spans="1:10" x14ac:dyDescent="0.25">
      <c r="A551" s="134" t="s">
        <v>400</v>
      </c>
      <c r="B551" s="134" t="s">
        <v>49</v>
      </c>
      <c r="C551" s="134">
        <v>1</v>
      </c>
      <c r="H551" s="134" t="s">
        <v>400</v>
      </c>
      <c r="I551" s="134">
        <v>1</v>
      </c>
    </row>
    <row r="552" spans="1:10" x14ac:dyDescent="0.25">
      <c r="A552" s="134" t="s">
        <v>393</v>
      </c>
      <c r="B552" s="134" t="s">
        <v>400</v>
      </c>
      <c r="C552" s="134">
        <v>1</v>
      </c>
      <c r="H552" s="134" t="s">
        <v>393</v>
      </c>
      <c r="I552" s="134">
        <v>1</v>
      </c>
    </row>
    <row r="553" spans="1:10" x14ac:dyDescent="0.25">
      <c r="A553" s="134" t="s">
        <v>426</v>
      </c>
      <c r="B553" s="134" t="s">
        <v>412</v>
      </c>
      <c r="C553" s="134">
        <v>1</v>
      </c>
      <c r="D553" s="134" t="s">
        <v>409</v>
      </c>
      <c r="E553" s="134">
        <v>1</v>
      </c>
      <c r="F553" s="134" t="s">
        <v>427</v>
      </c>
      <c r="G553" s="134">
        <v>1</v>
      </c>
      <c r="H553" s="134" t="s">
        <v>426</v>
      </c>
      <c r="I553" s="134">
        <v>1</v>
      </c>
      <c r="J553" s="135">
        <v>100000</v>
      </c>
    </row>
    <row r="554" spans="1:10" x14ac:dyDescent="0.25">
      <c r="A554" s="134" t="s">
        <v>426</v>
      </c>
      <c r="B554" s="134" t="s">
        <v>427</v>
      </c>
      <c r="D554" s="134" t="s">
        <v>412</v>
      </c>
      <c r="F554" s="134" t="s">
        <v>409</v>
      </c>
      <c r="H554" s="134" t="s">
        <v>426</v>
      </c>
      <c r="I554" s="134">
        <v>1</v>
      </c>
      <c r="J554" s="135">
        <v>100000</v>
      </c>
    </row>
    <row r="555" spans="1:10" x14ac:dyDescent="0.25">
      <c r="A555" s="134" t="s">
        <v>426</v>
      </c>
      <c r="B555" s="134" t="s">
        <v>409</v>
      </c>
      <c r="C555" s="134">
        <v>1</v>
      </c>
      <c r="D555" s="134" t="s">
        <v>427</v>
      </c>
      <c r="E555" s="134">
        <v>1</v>
      </c>
      <c r="F555" s="134" t="s">
        <v>412</v>
      </c>
      <c r="G555" s="134">
        <v>1</v>
      </c>
      <c r="H555" s="134" t="s">
        <v>426</v>
      </c>
      <c r="I555" s="134">
        <v>1</v>
      </c>
      <c r="J555" s="135">
        <v>100000</v>
      </c>
    </row>
    <row r="556" spans="1:10" x14ac:dyDescent="0.25">
      <c r="A556" s="134" t="s">
        <v>602</v>
      </c>
      <c r="B556" s="134" t="s">
        <v>594</v>
      </c>
      <c r="C556" s="134">
        <v>1</v>
      </c>
      <c r="D556" s="134" t="s">
        <v>426</v>
      </c>
      <c r="E556" s="134">
        <v>1</v>
      </c>
      <c r="H556" s="134" t="s">
        <v>602</v>
      </c>
      <c r="I556" s="134">
        <v>1</v>
      </c>
      <c r="J556" s="135">
        <v>180000</v>
      </c>
    </row>
    <row r="557" spans="1:10" x14ac:dyDescent="0.25">
      <c r="A557" s="134" t="s">
        <v>602</v>
      </c>
      <c r="B557" s="134" t="s">
        <v>426</v>
      </c>
      <c r="C557" s="134">
        <v>1</v>
      </c>
      <c r="D557" s="134" t="s">
        <v>594</v>
      </c>
      <c r="E557" s="134">
        <v>1</v>
      </c>
      <c r="H557" s="134" t="s">
        <v>602</v>
      </c>
      <c r="I557" s="134">
        <v>1</v>
      </c>
      <c r="J557" s="135">
        <v>180000</v>
      </c>
    </row>
    <row r="558" spans="1:10" x14ac:dyDescent="0.25">
      <c r="A558" s="134" t="s">
        <v>688</v>
      </c>
      <c r="B558" s="134" t="s">
        <v>592</v>
      </c>
      <c r="C558" s="134">
        <v>1</v>
      </c>
      <c r="D558" s="134" t="s">
        <v>410</v>
      </c>
      <c r="E558" s="134">
        <v>1</v>
      </c>
      <c r="H558" s="134" t="s">
        <v>688</v>
      </c>
      <c r="I558" s="134">
        <v>1</v>
      </c>
      <c r="J558" s="135">
        <v>149700</v>
      </c>
    </row>
    <row r="559" spans="1:10" x14ac:dyDescent="0.25">
      <c r="A559" s="134" t="s">
        <v>688</v>
      </c>
      <c r="B559" s="134" t="s">
        <v>410</v>
      </c>
      <c r="C559" s="134">
        <v>1</v>
      </c>
      <c r="D559" s="134" t="s">
        <v>592</v>
      </c>
      <c r="E559" s="134">
        <v>1</v>
      </c>
      <c r="H559" s="134" t="s">
        <v>688</v>
      </c>
      <c r="I559" s="134">
        <v>1</v>
      </c>
      <c r="J559" s="135">
        <v>149700</v>
      </c>
    </row>
    <row r="560" spans="1:10" x14ac:dyDescent="0.25">
      <c r="A560" s="134" t="s">
        <v>689</v>
      </c>
      <c r="B560" s="134" t="s">
        <v>593</v>
      </c>
      <c r="C560" s="134">
        <v>1</v>
      </c>
      <c r="D560" s="134" t="s">
        <v>411</v>
      </c>
      <c r="E560" s="134">
        <v>1</v>
      </c>
      <c r="H560" s="134" t="s">
        <v>689</v>
      </c>
      <c r="I560" s="134">
        <v>1</v>
      </c>
      <c r="J560" s="135">
        <v>79700</v>
      </c>
    </row>
    <row r="561" spans="1:10" x14ac:dyDescent="0.25">
      <c r="A561" s="134" t="s">
        <v>689</v>
      </c>
      <c r="B561" s="134" t="s">
        <v>411</v>
      </c>
      <c r="C561" s="134">
        <v>1</v>
      </c>
      <c r="D561" s="134" t="s">
        <v>593</v>
      </c>
      <c r="E561" s="134">
        <v>1</v>
      </c>
      <c r="H561" s="134" t="s">
        <v>689</v>
      </c>
      <c r="I561" s="134">
        <v>1</v>
      </c>
      <c r="J561" s="135">
        <v>79700</v>
      </c>
    </row>
    <row r="562" spans="1:10" x14ac:dyDescent="0.25">
      <c r="A562" s="134" t="s">
        <v>689</v>
      </c>
      <c r="B562" s="134" t="s">
        <v>593</v>
      </c>
      <c r="C562" s="134">
        <v>1</v>
      </c>
      <c r="D562" s="134" t="s">
        <v>434</v>
      </c>
      <c r="E562" s="134">
        <v>1</v>
      </c>
      <c r="H562" s="134" t="s">
        <v>689</v>
      </c>
      <c r="I562" s="134">
        <v>1</v>
      </c>
      <c r="J562" s="135">
        <v>79700</v>
      </c>
    </row>
    <row r="563" spans="1:10" x14ac:dyDescent="0.25">
      <c r="A563" s="134" t="s">
        <v>689</v>
      </c>
      <c r="B563" s="134" t="s">
        <v>434</v>
      </c>
      <c r="C563" s="134">
        <v>1</v>
      </c>
      <c r="D563" s="134" t="s">
        <v>593</v>
      </c>
      <c r="E563" s="134">
        <v>1</v>
      </c>
      <c r="H563" s="134" t="s">
        <v>689</v>
      </c>
      <c r="I563" s="134">
        <v>1</v>
      </c>
      <c r="J563" s="135">
        <v>79700</v>
      </c>
    </row>
    <row r="564" spans="1:10" x14ac:dyDescent="0.25">
      <c r="A564" s="134" t="s">
        <v>690</v>
      </c>
      <c r="B564" s="134" t="s">
        <v>613</v>
      </c>
      <c r="C564" s="134">
        <v>1</v>
      </c>
      <c r="D564" s="134" t="s">
        <v>256</v>
      </c>
      <c r="E564" s="134">
        <v>1</v>
      </c>
      <c r="H564" s="134" t="s">
        <v>690</v>
      </c>
      <c r="I564" s="134">
        <v>1</v>
      </c>
      <c r="J564" s="135">
        <v>40000</v>
      </c>
    </row>
    <row r="565" spans="1:10" x14ac:dyDescent="0.25">
      <c r="A565" s="134" t="s">
        <v>690</v>
      </c>
      <c r="B565" s="134" t="s">
        <v>256</v>
      </c>
      <c r="C565" s="134">
        <v>1</v>
      </c>
      <c r="D565" s="134" t="s">
        <v>613</v>
      </c>
      <c r="E565" s="134">
        <v>1</v>
      </c>
      <c r="H565" s="134" t="s">
        <v>690</v>
      </c>
      <c r="I565" s="134">
        <v>1</v>
      </c>
      <c r="J565" s="135">
        <v>40000</v>
      </c>
    </row>
    <row r="566" spans="1:10" x14ac:dyDescent="0.25">
      <c r="A566" s="134" t="s">
        <v>691</v>
      </c>
      <c r="B566" s="134" t="s">
        <v>613</v>
      </c>
      <c r="C566" s="134">
        <v>1</v>
      </c>
      <c r="D566" s="134" t="s">
        <v>393</v>
      </c>
      <c r="E566" s="134">
        <v>1</v>
      </c>
      <c r="H566" s="134" t="s">
        <v>691</v>
      </c>
      <c r="I566" s="134">
        <v>1</v>
      </c>
      <c r="J566" s="135">
        <v>40000</v>
      </c>
    </row>
    <row r="567" spans="1:10" x14ac:dyDescent="0.25">
      <c r="A567" s="134" t="s">
        <v>691</v>
      </c>
      <c r="B567" s="134" t="s">
        <v>393</v>
      </c>
      <c r="C567" s="134">
        <v>1</v>
      </c>
      <c r="D567" s="134" t="s">
        <v>613</v>
      </c>
      <c r="E567" s="134">
        <v>1</v>
      </c>
      <c r="H567" s="134" t="s">
        <v>691</v>
      </c>
      <c r="I567" s="134">
        <v>1</v>
      </c>
      <c r="J567" s="135">
        <v>40000</v>
      </c>
    </row>
    <row r="568" spans="1:10" x14ac:dyDescent="0.25">
      <c r="A568" s="134" t="s">
        <v>691</v>
      </c>
      <c r="B568" s="134" t="s">
        <v>613</v>
      </c>
      <c r="C568" s="134">
        <v>1</v>
      </c>
      <c r="D568" s="134" t="s">
        <v>404</v>
      </c>
      <c r="E568" s="134">
        <v>1</v>
      </c>
      <c r="H568" s="134" t="s">
        <v>691</v>
      </c>
      <c r="I568" s="134">
        <v>1</v>
      </c>
      <c r="J568" s="135">
        <v>40000</v>
      </c>
    </row>
    <row r="569" spans="1:10" x14ac:dyDescent="0.25">
      <c r="A569" s="134" t="s">
        <v>691</v>
      </c>
      <c r="B569" s="134" t="s">
        <v>404</v>
      </c>
      <c r="C569" s="134">
        <v>1</v>
      </c>
      <c r="D569" s="134" t="s">
        <v>613</v>
      </c>
      <c r="E569" s="134">
        <v>1</v>
      </c>
      <c r="H569" s="134" t="s">
        <v>691</v>
      </c>
      <c r="I569" s="134">
        <v>1</v>
      </c>
      <c r="J569" s="135">
        <v>40000</v>
      </c>
    </row>
    <row r="570" spans="1:10" x14ac:dyDescent="0.25">
      <c r="A570" s="134" t="s">
        <v>691</v>
      </c>
      <c r="B570" s="134" t="s">
        <v>613</v>
      </c>
      <c r="C570" s="134">
        <v>1</v>
      </c>
      <c r="D570" s="134" t="s">
        <v>407</v>
      </c>
      <c r="E570" s="134">
        <v>1</v>
      </c>
      <c r="H570" s="134" t="s">
        <v>691</v>
      </c>
      <c r="I570" s="134">
        <v>1</v>
      </c>
      <c r="J570" s="135">
        <v>40000</v>
      </c>
    </row>
    <row r="571" spans="1:10" x14ac:dyDescent="0.25">
      <c r="A571" s="134" t="s">
        <v>691</v>
      </c>
      <c r="B571" s="134" t="s">
        <v>407</v>
      </c>
      <c r="C571" s="134">
        <v>1</v>
      </c>
      <c r="D571" s="134" t="s">
        <v>613</v>
      </c>
      <c r="E571" s="134">
        <v>1</v>
      </c>
      <c r="H571" s="134" t="s">
        <v>691</v>
      </c>
      <c r="I571" s="134">
        <v>1</v>
      </c>
      <c r="J571" s="135">
        <v>40000</v>
      </c>
    </row>
    <row r="572" spans="1:10" x14ac:dyDescent="0.25">
      <c r="A572" s="134" t="s">
        <v>691</v>
      </c>
      <c r="B572" s="134" t="s">
        <v>613</v>
      </c>
      <c r="C572" s="134">
        <v>1</v>
      </c>
      <c r="D572" s="134" t="s">
        <v>390</v>
      </c>
      <c r="E572" s="134">
        <v>1</v>
      </c>
      <c r="H572" s="134" t="s">
        <v>691</v>
      </c>
      <c r="I572" s="134">
        <v>1</v>
      </c>
      <c r="J572" s="135">
        <v>40000</v>
      </c>
    </row>
    <row r="573" spans="1:10" x14ac:dyDescent="0.25">
      <c r="A573" s="134" t="s">
        <v>691</v>
      </c>
      <c r="B573" s="134" t="s">
        <v>390</v>
      </c>
      <c r="C573" s="134">
        <v>1</v>
      </c>
      <c r="D573" s="134" t="s">
        <v>613</v>
      </c>
      <c r="E573" s="134">
        <v>1</v>
      </c>
      <c r="H573" s="134" t="s">
        <v>691</v>
      </c>
      <c r="I573" s="134">
        <v>1</v>
      </c>
      <c r="J573" s="135">
        <v>40000</v>
      </c>
    </row>
    <row r="574" spans="1:10" x14ac:dyDescent="0.25">
      <c r="A574" s="134" t="s">
        <v>691</v>
      </c>
      <c r="B574" s="134" t="s">
        <v>613</v>
      </c>
      <c r="C574" s="134">
        <v>1</v>
      </c>
      <c r="D574" s="134" t="s">
        <v>391</v>
      </c>
      <c r="E574" s="134">
        <v>1</v>
      </c>
      <c r="H574" s="134" t="s">
        <v>691</v>
      </c>
      <c r="I574" s="134">
        <v>1</v>
      </c>
      <c r="J574" s="135">
        <v>40000</v>
      </c>
    </row>
    <row r="575" spans="1:10" x14ac:dyDescent="0.25">
      <c r="A575" s="134" t="s">
        <v>691</v>
      </c>
      <c r="B575" s="134" t="s">
        <v>391</v>
      </c>
      <c r="C575" s="134">
        <v>1</v>
      </c>
      <c r="D575" s="134" t="s">
        <v>613</v>
      </c>
      <c r="E575" s="134">
        <v>1</v>
      </c>
      <c r="H575" s="134" t="s">
        <v>691</v>
      </c>
      <c r="I575" s="134">
        <v>1</v>
      </c>
      <c r="J575" s="135">
        <v>40000</v>
      </c>
    </row>
    <row r="576" spans="1:10" x14ac:dyDescent="0.25">
      <c r="A576" s="134" t="s">
        <v>691</v>
      </c>
      <c r="B576" s="134" t="s">
        <v>613</v>
      </c>
      <c r="C576" s="134">
        <v>1</v>
      </c>
      <c r="D576" s="134" t="s">
        <v>405</v>
      </c>
      <c r="E576" s="134">
        <v>1</v>
      </c>
      <c r="H576" s="134" t="s">
        <v>691</v>
      </c>
      <c r="I576" s="134">
        <v>1</v>
      </c>
      <c r="J576" s="135">
        <v>40000</v>
      </c>
    </row>
    <row r="577" spans="1:10" x14ac:dyDescent="0.25">
      <c r="A577" s="134" t="s">
        <v>691</v>
      </c>
      <c r="B577" s="134" t="s">
        <v>405</v>
      </c>
      <c r="C577" s="134">
        <v>1</v>
      </c>
      <c r="D577" s="134" t="s">
        <v>613</v>
      </c>
      <c r="E577" s="134">
        <v>1</v>
      </c>
      <c r="H577" s="134" t="s">
        <v>691</v>
      </c>
      <c r="I577" s="134">
        <v>1</v>
      </c>
      <c r="J577" s="135">
        <v>40000</v>
      </c>
    </row>
    <row r="578" spans="1:10" x14ac:dyDescent="0.25">
      <c r="A578" s="134" t="s">
        <v>691</v>
      </c>
      <c r="B578" s="134" t="s">
        <v>613</v>
      </c>
      <c r="C578" s="134">
        <v>1</v>
      </c>
      <c r="D578" s="134" t="s">
        <v>392</v>
      </c>
      <c r="E578" s="134">
        <v>1</v>
      </c>
      <c r="H578" s="134" t="s">
        <v>691</v>
      </c>
      <c r="I578" s="134">
        <v>1</v>
      </c>
      <c r="J578" s="135">
        <v>40000</v>
      </c>
    </row>
    <row r="579" spans="1:10" x14ac:dyDescent="0.25">
      <c r="A579" s="134" t="s">
        <v>691</v>
      </c>
      <c r="B579" s="134" t="s">
        <v>392</v>
      </c>
      <c r="C579" s="134">
        <v>1</v>
      </c>
      <c r="D579" s="134" t="s">
        <v>613</v>
      </c>
      <c r="E579" s="134">
        <v>1</v>
      </c>
      <c r="H579" s="134" t="s">
        <v>691</v>
      </c>
      <c r="I579" s="134">
        <v>1</v>
      </c>
      <c r="J579" s="135">
        <v>40000</v>
      </c>
    </row>
    <row r="580" spans="1:10" x14ac:dyDescent="0.25">
      <c r="A580" s="134" t="s">
        <v>633</v>
      </c>
      <c r="B580" s="134" t="s">
        <v>404</v>
      </c>
      <c r="C580" s="134">
        <v>1</v>
      </c>
      <c r="D580" s="134" t="s">
        <v>404</v>
      </c>
      <c r="E580" s="134">
        <v>1</v>
      </c>
      <c r="H580" s="134" t="s">
        <v>633</v>
      </c>
      <c r="I580" s="134">
        <v>1</v>
      </c>
      <c r="J580" s="135">
        <v>6400</v>
      </c>
    </row>
    <row r="581" spans="1:10" x14ac:dyDescent="0.25">
      <c r="A581" s="134" t="s">
        <v>633</v>
      </c>
      <c r="B581" s="134" t="s">
        <v>408</v>
      </c>
      <c r="C581" s="134">
        <v>1</v>
      </c>
      <c r="D581" s="134" t="s">
        <v>404</v>
      </c>
      <c r="E581" s="134">
        <v>1</v>
      </c>
      <c r="H581" s="134" t="s">
        <v>633</v>
      </c>
      <c r="I581" s="134">
        <v>1</v>
      </c>
      <c r="J581" s="135">
        <v>6400</v>
      </c>
    </row>
    <row r="582" spans="1:10" x14ac:dyDescent="0.25">
      <c r="A582" s="134" t="s">
        <v>633</v>
      </c>
      <c r="B582" s="134" t="s">
        <v>404</v>
      </c>
      <c r="C582" s="134">
        <v>1</v>
      </c>
      <c r="D582" s="134" t="s">
        <v>408</v>
      </c>
      <c r="E582" s="134">
        <v>1</v>
      </c>
      <c r="H582" s="134" t="s">
        <v>633</v>
      </c>
      <c r="I582" s="134">
        <v>1</v>
      </c>
      <c r="J582" s="135">
        <v>6400</v>
      </c>
    </row>
    <row r="583" spans="1:10" x14ac:dyDescent="0.25">
      <c r="A583" s="134" t="s">
        <v>633</v>
      </c>
      <c r="B583" s="134" t="s">
        <v>408</v>
      </c>
      <c r="C583" s="134">
        <v>1</v>
      </c>
      <c r="D583" s="134" t="s">
        <v>408</v>
      </c>
      <c r="E583" s="134">
        <v>1</v>
      </c>
      <c r="H583" s="134" t="s">
        <v>633</v>
      </c>
      <c r="I583" s="134">
        <v>1</v>
      </c>
      <c r="J583" s="135">
        <v>6400</v>
      </c>
    </row>
    <row r="584" spans="1:10" x14ac:dyDescent="0.25">
      <c r="A584" s="134" t="s">
        <v>633</v>
      </c>
      <c r="B584" s="134" t="s">
        <v>393</v>
      </c>
      <c r="C584" s="134">
        <v>1</v>
      </c>
      <c r="D584" s="134" t="s">
        <v>393</v>
      </c>
      <c r="E584" s="134">
        <v>1</v>
      </c>
      <c r="H584" s="134" t="s">
        <v>633</v>
      </c>
      <c r="I584" s="134">
        <v>1</v>
      </c>
      <c r="J584" s="135">
        <v>6400</v>
      </c>
    </row>
    <row r="585" spans="1:10" x14ac:dyDescent="0.25">
      <c r="A585" s="134" t="s">
        <v>633</v>
      </c>
      <c r="B585" s="134" t="s">
        <v>393</v>
      </c>
      <c r="C585" s="134">
        <v>1</v>
      </c>
      <c r="D585" s="134" t="s">
        <v>404</v>
      </c>
      <c r="E585" s="134">
        <v>1</v>
      </c>
      <c r="H585" s="134" t="s">
        <v>633</v>
      </c>
      <c r="I585" s="134">
        <v>1</v>
      </c>
      <c r="J585" s="135">
        <v>6400</v>
      </c>
    </row>
    <row r="586" spans="1:10" x14ac:dyDescent="0.25">
      <c r="A586" s="134" t="s">
        <v>633</v>
      </c>
      <c r="B586" s="134" t="s">
        <v>404</v>
      </c>
      <c r="C586" s="134">
        <v>1</v>
      </c>
      <c r="D586" s="134" t="s">
        <v>393</v>
      </c>
      <c r="E586" s="134">
        <v>1</v>
      </c>
      <c r="H586" s="134" t="s">
        <v>633</v>
      </c>
      <c r="I586" s="134">
        <v>1</v>
      </c>
      <c r="J586" s="135">
        <v>6400</v>
      </c>
    </row>
    <row r="587" spans="1:10" x14ac:dyDescent="0.25">
      <c r="A587" s="134" t="s">
        <v>633</v>
      </c>
      <c r="B587" s="134" t="s">
        <v>393</v>
      </c>
      <c r="C587" s="134">
        <v>1</v>
      </c>
      <c r="D587" s="134" t="s">
        <v>408</v>
      </c>
      <c r="E587" s="134">
        <v>1</v>
      </c>
      <c r="H587" s="134" t="s">
        <v>633</v>
      </c>
      <c r="I587" s="134">
        <v>1</v>
      </c>
      <c r="J587" s="135">
        <v>6400</v>
      </c>
    </row>
    <row r="588" spans="1:10" x14ac:dyDescent="0.25">
      <c r="A588" s="134" t="s">
        <v>633</v>
      </c>
      <c r="B588" s="134" t="s">
        <v>408</v>
      </c>
      <c r="C588" s="134">
        <v>1</v>
      </c>
      <c r="D588" s="134" t="s">
        <v>393</v>
      </c>
      <c r="E588" s="134">
        <v>1</v>
      </c>
      <c r="H588" s="134" t="s">
        <v>633</v>
      </c>
      <c r="I588" s="134">
        <v>1</v>
      </c>
      <c r="J588" s="135">
        <v>6400</v>
      </c>
    </row>
    <row r="589" spans="1:10" x14ac:dyDescent="0.25">
      <c r="A589" s="134" t="s">
        <v>633</v>
      </c>
      <c r="B589" s="134" t="s">
        <v>407</v>
      </c>
      <c r="C589" s="134">
        <v>1</v>
      </c>
      <c r="D589" s="134" t="s">
        <v>407</v>
      </c>
      <c r="E589" s="134">
        <v>1</v>
      </c>
      <c r="H589" s="134" t="s">
        <v>633</v>
      </c>
      <c r="I589" s="134">
        <v>1</v>
      </c>
      <c r="J589" s="135">
        <v>6400</v>
      </c>
    </row>
    <row r="590" spans="1:10" x14ac:dyDescent="0.25">
      <c r="A590" s="134" t="s">
        <v>633</v>
      </c>
      <c r="B590" s="134" t="s">
        <v>407</v>
      </c>
      <c r="C590" s="134">
        <v>1</v>
      </c>
      <c r="D590" s="134" t="s">
        <v>404</v>
      </c>
      <c r="E590" s="134">
        <v>1</v>
      </c>
      <c r="H590" s="134" t="s">
        <v>633</v>
      </c>
      <c r="I590" s="134">
        <v>1</v>
      </c>
      <c r="J590" s="135">
        <v>6400</v>
      </c>
    </row>
    <row r="591" spans="1:10" x14ac:dyDescent="0.25">
      <c r="A591" s="134" t="s">
        <v>633</v>
      </c>
      <c r="B591" s="134" t="s">
        <v>404</v>
      </c>
      <c r="C591" s="134">
        <v>1</v>
      </c>
      <c r="D591" s="134" t="s">
        <v>407</v>
      </c>
      <c r="E591" s="134">
        <v>1</v>
      </c>
      <c r="H591" s="134" t="s">
        <v>633</v>
      </c>
      <c r="I591" s="134">
        <v>1</v>
      </c>
      <c r="J591" s="135">
        <v>6400</v>
      </c>
    </row>
    <row r="592" spans="1:10" x14ac:dyDescent="0.25">
      <c r="A592" s="134" t="s">
        <v>633</v>
      </c>
      <c r="B592" s="134" t="s">
        <v>407</v>
      </c>
      <c r="C592" s="134">
        <v>1</v>
      </c>
      <c r="D592" s="134" t="s">
        <v>393</v>
      </c>
      <c r="E592" s="134">
        <v>1</v>
      </c>
      <c r="H592" s="134" t="s">
        <v>633</v>
      </c>
      <c r="I592" s="134">
        <v>1</v>
      </c>
      <c r="J592" s="135">
        <v>6400</v>
      </c>
    </row>
    <row r="593" spans="1:10" x14ac:dyDescent="0.25">
      <c r="A593" s="134" t="s">
        <v>633</v>
      </c>
      <c r="B593" s="134" t="s">
        <v>393</v>
      </c>
      <c r="C593" s="134">
        <v>1</v>
      </c>
      <c r="D593" s="134" t="s">
        <v>407</v>
      </c>
      <c r="E593" s="134">
        <v>1</v>
      </c>
      <c r="H593" s="134" t="s">
        <v>633</v>
      </c>
      <c r="I593" s="134">
        <v>1</v>
      </c>
      <c r="J593" s="135">
        <v>6400</v>
      </c>
    </row>
    <row r="594" spans="1:10" x14ac:dyDescent="0.25">
      <c r="A594" s="134" t="s">
        <v>633</v>
      </c>
      <c r="B594" s="134" t="s">
        <v>407</v>
      </c>
      <c r="C594" s="134">
        <v>1</v>
      </c>
      <c r="D594" s="134" t="s">
        <v>408</v>
      </c>
      <c r="E594" s="134">
        <v>1</v>
      </c>
      <c r="H594" s="134" t="s">
        <v>633</v>
      </c>
      <c r="I594" s="134">
        <v>1</v>
      </c>
      <c r="J594" s="135">
        <v>6400</v>
      </c>
    </row>
    <row r="595" spans="1:10" x14ac:dyDescent="0.25">
      <c r="A595" s="134" t="s">
        <v>633</v>
      </c>
      <c r="B595" s="134" t="s">
        <v>408</v>
      </c>
      <c r="C595" s="134">
        <v>1</v>
      </c>
      <c r="D595" s="134" t="s">
        <v>407</v>
      </c>
      <c r="E595" s="134">
        <v>1</v>
      </c>
      <c r="H595" s="134" t="s">
        <v>633</v>
      </c>
      <c r="I595" s="134">
        <v>1</v>
      </c>
      <c r="J595" s="135">
        <v>6400</v>
      </c>
    </row>
    <row r="596" spans="1:10" x14ac:dyDescent="0.25">
      <c r="A596" s="134" t="s">
        <v>633</v>
      </c>
      <c r="B596" s="134" t="s">
        <v>407</v>
      </c>
      <c r="C596" s="134">
        <v>1</v>
      </c>
      <c r="D596" s="134" t="s">
        <v>389</v>
      </c>
      <c r="E596" s="134">
        <v>1</v>
      </c>
      <c r="H596" s="134" t="s">
        <v>633</v>
      </c>
      <c r="I596" s="134">
        <v>1</v>
      </c>
      <c r="J596" s="135">
        <v>6400</v>
      </c>
    </row>
    <row r="597" spans="1:10" x14ac:dyDescent="0.25">
      <c r="A597" s="134" t="s">
        <v>633</v>
      </c>
      <c r="B597" s="134" t="s">
        <v>389</v>
      </c>
      <c r="C597" s="134">
        <v>1</v>
      </c>
      <c r="D597" s="134" t="s">
        <v>407</v>
      </c>
      <c r="E597" s="134">
        <v>1</v>
      </c>
      <c r="H597" s="134" t="s">
        <v>633</v>
      </c>
      <c r="I597" s="134">
        <v>1</v>
      </c>
      <c r="J597" s="135">
        <v>6400</v>
      </c>
    </row>
    <row r="598" spans="1:10" x14ac:dyDescent="0.25">
      <c r="A598" s="134" t="s">
        <v>633</v>
      </c>
      <c r="B598" s="134" t="s">
        <v>407</v>
      </c>
      <c r="C598" s="134">
        <v>1</v>
      </c>
      <c r="D598" s="134" t="s">
        <v>390</v>
      </c>
      <c r="E598" s="134">
        <v>1</v>
      </c>
      <c r="H598" s="134" t="s">
        <v>633</v>
      </c>
      <c r="I598" s="134">
        <v>1</v>
      </c>
      <c r="J598" s="135">
        <v>6400</v>
      </c>
    </row>
    <row r="599" spans="1:10" x14ac:dyDescent="0.25">
      <c r="A599" s="134" t="s">
        <v>633</v>
      </c>
      <c r="B599" s="134" t="s">
        <v>390</v>
      </c>
      <c r="C599" s="134">
        <v>1</v>
      </c>
      <c r="D599" s="134" t="s">
        <v>407</v>
      </c>
      <c r="E599" s="134">
        <v>1</v>
      </c>
      <c r="H599" s="134" t="s">
        <v>633</v>
      </c>
      <c r="I599" s="134">
        <v>1</v>
      </c>
      <c r="J599" s="135">
        <v>6400</v>
      </c>
    </row>
    <row r="600" spans="1:10" x14ac:dyDescent="0.25">
      <c r="A600" s="134" t="s">
        <v>633</v>
      </c>
      <c r="B600" s="134" t="s">
        <v>407</v>
      </c>
      <c r="C600" s="134">
        <v>1</v>
      </c>
      <c r="D600" s="134" t="s">
        <v>391</v>
      </c>
      <c r="E600" s="134">
        <v>1</v>
      </c>
      <c r="H600" s="134" t="s">
        <v>633</v>
      </c>
      <c r="I600" s="134">
        <v>1</v>
      </c>
      <c r="J600" s="135">
        <v>6400</v>
      </c>
    </row>
    <row r="601" spans="1:10" x14ac:dyDescent="0.25">
      <c r="A601" s="134" t="s">
        <v>633</v>
      </c>
      <c r="B601" s="134" t="s">
        <v>391</v>
      </c>
      <c r="C601" s="134">
        <v>1</v>
      </c>
      <c r="D601" s="134" t="s">
        <v>407</v>
      </c>
      <c r="E601" s="134">
        <v>1</v>
      </c>
      <c r="H601" s="134" t="s">
        <v>633</v>
      </c>
      <c r="I601" s="134">
        <v>1</v>
      </c>
      <c r="J601" s="135">
        <v>6400</v>
      </c>
    </row>
    <row r="602" spans="1:10" x14ac:dyDescent="0.25">
      <c r="A602" s="134" t="s">
        <v>633</v>
      </c>
      <c r="B602" s="134" t="s">
        <v>407</v>
      </c>
      <c r="C602" s="134">
        <v>1</v>
      </c>
      <c r="D602" s="134" t="s">
        <v>405</v>
      </c>
      <c r="E602" s="134">
        <v>1</v>
      </c>
      <c r="H602" s="134" t="s">
        <v>633</v>
      </c>
      <c r="I602" s="134">
        <v>1</v>
      </c>
      <c r="J602" s="135">
        <v>6400</v>
      </c>
    </row>
    <row r="603" spans="1:10" x14ac:dyDescent="0.25">
      <c r="A603" s="134" t="s">
        <v>633</v>
      </c>
      <c r="B603" s="134" t="s">
        <v>405</v>
      </c>
      <c r="C603" s="134">
        <v>1</v>
      </c>
      <c r="D603" s="134" t="s">
        <v>407</v>
      </c>
      <c r="E603" s="134">
        <v>1</v>
      </c>
      <c r="H603" s="134" t="s">
        <v>633</v>
      </c>
      <c r="I603" s="134">
        <v>1</v>
      </c>
      <c r="J603" s="135">
        <v>6400</v>
      </c>
    </row>
    <row r="604" spans="1:10" x14ac:dyDescent="0.25">
      <c r="A604" s="134" t="s">
        <v>633</v>
      </c>
      <c r="B604" s="134" t="s">
        <v>407</v>
      </c>
      <c r="C604" s="134">
        <v>1</v>
      </c>
      <c r="D604" s="134" t="s">
        <v>392</v>
      </c>
      <c r="E604" s="134">
        <v>1</v>
      </c>
      <c r="H604" s="134" t="s">
        <v>633</v>
      </c>
      <c r="I604" s="134">
        <v>1</v>
      </c>
      <c r="J604" s="135">
        <v>6400</v>
      </c>
    </row>
    <row r="605" spans="1:10" x14ac:dyDescent="0.25">
      <c r="A605" s="134" t="s">
        <v>633</v>
      </c>
      <c r="B605" s="134" t="s">
        <v>392</v>
      </c>
      <c r="C605" s="134">
        <v>1</v>
      </c>
      <c r="D605" s="134" t="s">
        <v>407</v>
      </c>
      <c r="E605" s="134">
        <v>1</v>
      </c>
      <c r="H605" s="134" t="s">
        <v>633</v>
      </c>
      <c r="I605" s="134">
        <v>1</v>
      </c>
      <c r="J605" s="135">
        <v>6400</v>
      </c>
    </row>
    <row r="606" spans="1:10" x14ac:dyDescent="0.25">
      <c r="A606" s="134" t="s">
        <v>633</v>
      </c>
      <c r="B606" s="134" t="s">
        <v>389</v>
      </c>
      <c r="C606" s="134">
        <v>1</v>
      </c>
      <c r="D606" s="134" t="s">
        <v>404</v>
      </c>
      <c r="E606" s="134">
        <v>1</v>
      </c>
      <c r="H606" s="134" t="s">
        <v>633</v>
      </c>
      <c r="I606" s="134">
        <v>1</v>
      </c>
      <c r="J606" s="135">
        <v>6400</v>
      </c>
    </row>
    <row r="607" spans="1:10" x14ac:dyDescent="0.25">
      <c r="A607" s="134" t="s">
        <v>633</v>
      </c>
      <c r="B607" s="134" t="s">
        <v>404</v>
      </c>
      <c r="C607" s="134">
        <v>1</v>
      </c>
      <c r="D607" s="134" t="s">
        <v>389</v>
      </c>
      <c r="E607" s="134">
        <v>1</v>
      </c>
      <c r="H607" s="134" t="s">
        <v>633</v>
      </c>
      <c r="I607" s="134">
        <v>1</v>
      </c>
      <c r="J607" s="135">
        <v>6400</v>
      </c>
    </row>
    <row r="608" spans="1:10" x14ac:dyDescent="0.25">
      <c r="A608" s="134" t="s">
        <v>633</v>
      </c>
      <c r="B608" s="134" t="s">
        <v>389</v>
      </c>
      <c r="C608" s="134">
        <v>1</v>
      </c>
      <c r="D608" s="134" t="s">
        <v>393</v>
      </c>
      <c r="E608" s="134">
        <v>1</v>
      </c>
      <c r="H608" s="134" t="s">
        <v>633</v>
      </c>
      <c r="I608" s="134">
        <v>1</v>
      </c>
      <c r="J608" s="135">
        <v>6400</v>
      </c>
    </row>
    <row r="609" spans="1:10" x14ac:dyDescent="0.25">
      <c r="A609" s="134" t="s">
        <v>633</v>
      </c>
      <c r="B609" s="134" t="s">
        <v>393</v>
      </c>
      <c r="C609" s="134">
        <v>1</v>
      </c>
      <c r="D609" s="134" t="s">
        <v>389</v>
      </c>
      <c r="E609" s="134">
        <v>1</v>
      </c>
      <c r="H609" s="134" t="s">
        <v>633</v>
      </c>
      <c r="I609" s="134">
        <v>1</v>
      </c>
      <c r="J609" s="135">
        <v>6400</v>
      </c>
    </row>
    <row r="610" spans="1:10" x14ac:dyDescent="0.25">
      <c r="A610" s="134" t="s">
        <v>633</v>
      </c>
      <c r="B610" s="134" t="s">
        <v>389</v>
      </c>
      <c r="C610" s="134">
        <v>1</v>
      </c>
      <c r="D610" s="134" t="s">
        <v>408</v>
      </c>
      <c r="E610" s="134">
        <v>1</v>
      </c>
      <c r="H610" s="134" t="s">
        <v>633</v>
      </c>
      <c r="I610" s="134">
        <v>1</v>
      </c>
      <c r="J610" s="135">
        <v>6400</v>
      </c>
    </row>
    <row r="611" spans="1:10" x14ac:dyDescent="0.25">
      <c r="A611" s="134" t="s">
        <v>633</v>
      </c>
      <c r="B611" s="134" t="s">
        <v>408</v>
      </c>
      <c r="C611" s="134">
        <v>1</v>
      </c>
      <c r="D611" s="134" t="s">
        <v>389</v>
      </c>
      <c r="E611" s="134">
        <v>1</v>
      </c>
      <c r="H611" s="134" t="s">
        <v>633</v>
      </c>
      <c r="I611" s="134">
        <v>1</v>
      </c>
      <c r="J611" s="135">
        <v>6400</v>
      </c>
    </row>
    <row r="612" spans="1:10" x14ac:dyDescent="0.25">
      <c r="A612" s="134" t="s">
        <v>633</v>
      </c>
      <c r="B612" s="134" t="s">
        <v>389</v>
      </c>
      <c r="C612" s="134">
        <v>1</v>
      </c>
      <c r="D612" s="134" t="s">
        <v>390</v>
      </c>
      <c r="E612" s="134">
        <v>1</v>
      </c>
      <c r="H612" s="134" t="s">
        <v>633</v>
      </c>
      <c r="I612" s="134">
        <v>1</v>
      </c>
      <c r="J612" s="135">
        <v>6400</v>
      </c>
    </row>
    <row r="613" spans="1:10" x14ac:dyDescent="0.25">
      <c r="A613" s="134" t="s">
        <v>633</v>
      </c>
      <c r="B613" s="134" t="s">
        <v>390</v>
      </c>
      <c r="C613" s="134">
        <v>1</v>
      </c>
      <c r="D613" s="134" t="s">
        <v>389</v>
      </c>
      <c r="E613" s="134">
        <v>1</v>
      </c>
      <c r="H613" s="134" t="s">
        <v>633</v>
      </c>
      <c r="I613" s="134">
        <v>1</v>
      </c>
      <c r="J613" s="135">
        <v>6400</v>
      </c>
    </row>
    <row r="614" spans="1:10" x14ac:dyDescent="0.25">
      <c r="A614" s="134" t="s">
        <v>633</v>
      </c>
      <c r="B614" s="134" t="s">
        <v>389</v>
      </c>
      <c r="C614" s="134">
        <v>1</v>
      </c>
      <c r="D614" s="134" t="s">
        <v>391</v>
      </c>
      <c r="E614" s="134">
        <v>1</v>
      </c>
      <c r="H614" s="134" t="s">
        <v>633</v>
      </c>
      <c r="I614" s="134">
        <v>1</v>
      </c>
      <c r="J614" s="135">
        <v>6400</v>
      </c>
    </row>
    <row r="615" spans="1:10" x14ac:dyDescent="0.25">
      <c r="A615" s="134" t="s">
        <v>633</v>
      </c>
      <c r="B615" s="134" t="s">
        <v>391</v>
      </c>
      <c r="C615" s="134">
        <v>1</v>
      </c>
      <c r="D615" s="134" t="s">
        <v>389</v>
      </c>
      <c r="E615" s="134">
        <v>1</v>
      </c>
      <c r="H615" s="134" t="s">
        <v>633</v>
      </c>
      <c r="I615" s="134">
        <v>1</v>
      </c>
      <c r="J615" s="135">
        <v>6400</v>
      </c>
    </row>
    <row r="616" spans="1:10" x14ac:dyDescent="0.25">
      <c r="A616" s="134" t="s">
        <v>633</v>
      </c>
      <c r="B616" s="134" t="s">
        <v>389</v>
      </c>
      <c r="C616" s="134">
        <v>1</v>
      </c>
      <c r="D616" s="134" t="s">
        <v>405</v>
      </c>
      <c r="E616" s="134">
        <v>1</v>
      </c>
      <c r="H616" s="134" t="s">
        <v>633</v>
      </c>
      <c r="I616" s="134">
        <v>1</v>
      </c>
      <c r="J616" s="135">
        <v>6400</v>
      </c>
    </row>
    <row r="617" spans="1:10" x14ac:dyDescent="0.25">
      <c r="A617" s="134" t="s">
        <v>633</v>
      </c>
      <c r="B617" s="134" t="s">
        <v>405</v>
      </c>
      <c r="C617" s="134">
        <v>1</v>
      </c>
      <c r="D617" s="134" t="s">
        <v>389</v>
      </c>
      <c r="E617" s="134">
        <v>1</v>
      </c>
      <c r="H617" s="134" t="s">
        <v>633</v>
      </c>
      <c r="I617" s="134">
        <v>1</v>
      </c>
      <c r="J617" s="135">
        <v>6400</v>
      </c>
    </row>
    <row r="618" spans="1:10" x14ac:dyDescent="0.25">
      <c r="A618" s="134" t="s">
        <v>633</v>
      </c>
      <c r="B618" s="134" t="s">
        <v>389</v>
      </c>
      <c r="C618" s="134">
        <v>1</v>
      </c>
      <c r="D618" s="134" t="s">
        <v>392</v>
      </c>
      <c r="E618" s="134">
        <v>1</v>
      </c>
      <c r="H618" s="134" t="s">
        <v>633</v>
      </c>
      <c r="I618" s="134">
        <v>1</v>
      </c>
      <c r="J618" s="135">
        <v>6400</v>
      </c>
    </row>
    <row r="619" spans="1:10" x14ac:dyDescent="0.25">
      <c r="A619" s="134" t="s">
        <v>633</v>
      </c>
      <c r="B619" s="134" t="s">
        <v>392</v>
      </c>
      <c r="C619" s="134">
        <v>1</v>
      </c>
      <c r="D619" s="134" t="s">
        <v>389</v>
      </c>
      <c r="E619" s="134">
        <v>1</v>
      </c>
      <c r="H619" s="134" t="s">
        <v>633</v>
      </c>
      <c r="I619" s="134">
        <v>1</v>
      </c>
      <c r="J619" s="135">
        <v>6400</v>
      </c>
    </row>
    <row r="620" spans="1:10" x14ac:dyDescent="0.25">
      <c r="A620" s="134" t="s">
        <v>633</v>
      </c>
      <c r="B620" s="134" t="s">
        <v>390</v>
      </c>
      <c r="C620" s="134">
        <v>1</v>
      </c>
      <c r="D620" s="134" t="s">
        <v>390</v>
      </c>
      <c r="E620" s="134">
        <v>1</v>
      </c>
      <c r="H620" s="134" t="s">
        <v>633</v>
      </c>
      <c r="I620" s="134">
        <v>1</v>
      </c>
      <c r="J620" s="135">
        <v>6400</v>
      </c>
    </row>
    <row r="621" spans="1:10" x14ac:dyDescent="0.25">
      <c r="A621" s="134" t="s">
        <v>633</v>
      </c>
      <c r="B621" s="134" t="s">
        <v>390</v>
      </c>
      <c r="C621" s="134">
        <v>1</v>
      </c>
      <c r="D621" s="134" t="s">
        <v>404</v>
      </c>
      <c r="E621" s="134">
        <v>1</v>
      </c>
      <c r="H621" s="134" t="s">
        <v>633</v>
      </c>
      <c r="I621" s="134">
        <v>1</v>
      </c>
      <c r="J621" s="135">
        <v>6400</v>
      </c>
    </row>
    <row r="622" spans="1:10" x14ac:dyDescent="0.25">
      <c r="A622" s="134" t="s">
        <v>633</v>
      </c>
      <c r="B622" s="134" t="s">
        <v>404</v>
      </c>
      <c r="C622" s="134">
        <v>1</v>
      </c>
      <c r="D622" s="134" t="s">
        <v>390</v>
      </c>
      <c r="E622" s="134">
        <v>1</v>
      </c>
      <c r="H622" s="134" t="s">
        <v>633</v>
      </c>
      <c r="I622" s="134">
        <v>1</v>
      </c>
      <c r="J622" s="135">
        <v>6400</v>
      </c>
    </row>
    <row r="623" spans="1:10" x14ac:dyDescent="0.25">
      <c r="A623" s="134" t="s">
        <v>633</v>
      </c>
      <c r="B623" s="134" t="s">
        <v>390</v>
      </c>
      <c r="C623" s="134">
        <v>1</v>
      </c>
      <c r="D623" s="134" t="s">
        <v>393</v>
      </c>
      <c r="E623" s="134">
        <v>1</v>
      </c>
      <c r="H623" s="134" t="s">
        <v>633</v>
      </c>
      <c r="I623" s="134">
        <v>1</v>
      </c>
      <c r="J623" s="135">
        <v>6400</v>
      </c>
    </row>
    <row r="624" spans="1:10" x14ac:dyDescent="0.25">
      <c r="A624" s="134" t="s">
        <v>633</v>
      </c>
      <c r="B624" s="134" t="s">
        <v>393</v>
      </c>
      <c r="C624" s="134">
        <v>1</v>
      </c>
      <c r="D624" s="134" t="s">
        <v>390</v>
      </c>
      <c r="E624" s="134">
        <v>1</v>
      </c>
      <c r="H624" s="134" t="s">
        <v>633</v>
      </c>
      <c r="I624" s="134">
        <v>1</v>
      </c>
      <c r="J624" s="135">
        <v>6400</v>
      </c>
    </row>
    <row r="625" spans="1:10" x14ac:dyDescent="0.25">
      <c r="A625" s="134" t="s">
        <v>633</v>
      </c>
      <c r="B625" s="134" t="s">
        <v>390</v>
      </c>
      <c r="C625" s="134">
        <v>1</v>
      </c>
      <c r="D625" s="134" t="s">
        <v>408</v>
      </c>
      <c r="E625" s="134">
        <v>1</v>
      </c>
      <c r="H625" s="134" t="s">
        <v>633</v>
      </c>
      <c r="I625" s="134">
        <v>1</v>
      </c>
      <c r="J625" s="135">
        <v>6400</v>
      </c>
    </row>
    <row r="626" spans="1:10" x14ac:dyDescent="0.25">
      <c r="A626" s="134" t="s">
        <v>633</v>
      </c>
      <c r="B626" s="134" t="s">
        <v>408</v>
      </c>
      <c r="C626" s="134">
        <v>1</v>
      </c>
      <c r="D626" s="134" t="s">
        <v>390</v>
      </c>
      <c r="E626" s="134">
        <v>1</v>
      </c>
      <c r="H626" s="134" t="s">
        <v>633</v>
      </c>
      <c r="I626" s="134">
        <v>1</v>
      </c>
      <c r="J626" s="135">
        <v>6400</v>
      </c>
    </row>
    <row r="627" spans="1:10" x14ac:dyDescent="0.25">
      <c r="A627" s="134" t="s">
        <v>633</v>
      </c>
      <c r="B627" s="134" t="s">
        <v>390</v>
      </c>
      <c r="C627" s="134">
        <v>1</v>
      </c>
      <c r="D627" s="134" t="s">
        <v>391</v>
      </c>
      <c r="E627" s="134">
        <v>1</v>
      </c>
      <c r="H627" s="134" t="s">
        <v>633</v>
      </c>
      <c r="I627" s="134">
        <v>1</v>
      </c>
      <c r="J627" s="135">
        <v>6400</v>
      </c>
    </row>
    <row r="628" spans="1:10" x14ac:dyDescent="0.25">
      <c r="A628" s="134" t="s">
        <v>633</v>
      </c>
      <c r="B628" s="134" t="s">
        <v>391</v>
      </c>
      <c r="C628" s="134">
        <v>1</v>
      </c>
      <c r="D628" s="134" t="s">
        <v>390</v>
      </c>
      <c r="E628" s="134">
        <v>1</v>
      </c>
      <c r="H628" s="134" t="s">
        <v>633</v>
      </c>
      <c r="I628" s="134">
        <v>1</v>
      </c>
      <c r="J628" s="135">
        <v>6400</v>
      </c>
    </row>
    <row r="629" spans="1:10" x14ac:dyDescent="0.25">
      <c r="A629" s="134" t="s">
        <v>633</v>
      </c>
      <c r="B629" s="134" t="s">
        <v>390</v>
      </c>
      <c r="C629" s="134">
        <v>1</v>
      </c>
      <c r="D629" s="134" t="s">
        <v>405</v>
      </c>
      <c r="E629" s="134">
        <v>1</v>
      </c>
      <c r="H629" s="134" t="s">
        <v>633</v>
      </c>
      <c r="I629" s="134">
        <v>1</v>
      </c>
      <c r="J629" s="135">
        <v>6400</v>
      </c>
    </row>
    <row r="630" spans="1:10" x14ac:dyDescent="0.25">
      <c r="A630" s="134" t="s">
        <v>633</v>
      </c>
      <c r="B630" s="134" t="s">
        <v>405</v>
      </c>
      <c r="C630" s="134">
        <v>1</v>
      </c>
      <c r="D630" s="134" t="s">
        <v>390</v>
      </c>
      <c r="E630" s="134">
        <v>1</v>
      </c>
      <c r="H630" s="134" t="s">
        <v>633</v>
      </c>
      <c r="I630" s="134">
        <v>1</v>
      </c>
      <c r="J630" s="135">
        <v>6400</v>
      </c>
    </row>
    <row r="631" spans="1:10" x14ac:dyDescent="0.25">
      <c r="A631" s="134" t="s">
        <v>633</v>
      </c>
      <c r="B631" s="134" t="s">
        <v>390</v>
      </c>
      <c r="C631" s="134">
        <v>1</v>
      </c>
      <c r="D631" s="134" t="s">
        <v>392</v>
      </c>
      <c r="E631" s="134">
        <v>1</v>
      </c>
      <c r="H631" s="134" t="s">
        <v>633</v>
      </c>
      <c r="I631" s="134">
        <v>1</v>
      </c>
      <c r="J631" s="135">
        <v>6400</v>
      </c>
    </row>
    <row r="632" spans="1:10" x14ac:dyDescent="0.25">
      <c r="A632" s="134" t="s">
        <v>633</v>
      </c>
      <c r="B632" s="134" t="s">
        <v>392</v>
      </c>
      <c r="C632" s="134">
        <v>1</v>
      </c>
      <c r="D632" s="134" t="s">
        <v>390</v>
      </c>
      <c r="E632" s="134">
        <v>1</v>
      </c>
      <c r="H632" s="134" t="s">
        <v>633</v>
      </c>
      <c r="I632" s="134">
        <v>1</v>
      </c>
      <c r="J632" s="135">
        <v>6400</v>
      </c>
    </row>
    <row r="633" spans="1:10" x14ac:dyDescent="0.25">
      <c r="A633" s="134" t="s">
        <v>633</v>
      </c>
      <c r="B633" s="134" t="s">
        <v>391</v>
      </c>
      <c r="C633" s="134">
        <v>1</v>
      </c>
      <c r="D633" s="134" t="s">
        <v>391</v>
      </c>
      <c r="E633" s="134">
        <v>1</v>
      </c>
      <c r="H633" s="134" t="s">
        <v>633</v>
      </c>
      <c r="I633" s="134">
        <v>1</v>
      </c>
      <c r="J633" s="135">
        <v>6400</v>
      </c>
    </row>
    <row r="634" spans="1:10" x14ac:dyDescent="0.25">
      <c r="A634" s="134" t="s">
        <v>633</v>
      </c>
      <c r="B634" s="134" t="s">
        <v>391</v>
      </c>
      <c r="C634" s="134">
        <v>1</v>
      </c>
      <c r="D634" s="134" t="s">
        <v>404</v>
      </c>
      <c r="E634" s="134">
        <v>1</v>
      </c>
      <c r="H634" s="134" t="s">
        <v>633</v>
      </c>
      <c r="I634" s="134">
        <v>1</v>
      </c>
      <c r="J634" s="135">
        <v>6400</v>
      </c>
    </row>
    <row r="635" spans="1:10" x14ac:dyDescent="0.25">
      <c r="A635" s="134" t="s">
        <v>633</v>
      </c>
      <c r="B635" s="134" t="s">
        <v>404</v>
      </c>
      <c r="C635" s="134">
        <v>1</v>
      </c>
      <c r="D635" s="134" t="s">
        <v>391</v>
      </c>
      <c r="E635" s="134">
        <v>1</v>
      </c>
      <c r="H635" s="134" t="s">
        <v>633</v>
      </c>
      <c r="I635" s="134">
        <v>1</v>
      </c>
      <c r="J635" s="135">
        <v>6400</v>
      </c>
    </row>
    <row r="636" spans="1:10" x14ac:dyDescent="0.25">
      <c r="A636" s="134" t="s">
        <v>633</v>
      </c>
      <c r="B636" s="134" t="s">
        <v>391</v>
      </c>
      <c r="C636" s="134">
        <v>1</v>
      </c>
      <c r="D636" s="134" t="s">
        <v>393</v>
      </c>
      <c r="E636" s="134">
        <v>1</v>
      </c>
      <c r="H636" s="134" t="s">
        <v>633</v>
      </c>
      <c r="I636" s="134">
        <v>1</v>
      </c>
      <c r="J636" s="135">
        <v>6400</v>
      </c>
    </row>
    <row r="637" spans="1:10" x14ac:dyDescent="0.25">
      <c r="A637" s="134" t="s">
        <v>633</v>
      </c>
      <c r="B637" s="134" t="s">
        <v>393</v>
      </c>
      <c r="C637" s="134">
        <v>1</v>
      </c>
      <c r="D637" s="134" t="s">
        <v>391</v>
      </c>
      <c r="E637" s="134">
        <v>1</v>
      </c>
      <c r="H637" s="134" t="s">
        <v>633</v>
      </c>
      <c r="I637" s="134">
        <v>1</v>
      </c>
      <c r="J637" s="135">
        <v>6400</v>
      </c>
    </row>
    <row r="638" spans="1:10" x14ac:dyDescent="0.25">
      <c r="A638" s="134" t="s">
        <v>633</v>
      </c>
      <c r="B638" s="134" t="s">
        <v>391</v>
      </c>
      <c r="C638" s="134">
        <v>1</v>
      </c>
      <c r="D638" s="134" t="s">
        <v>408</v>
      </c>
      <c r="E638" s="134">
        <v>1</v>
      </c>
      <c r="H638" s="134" t="s">
        <v>633</v>
      </c>
      <c r="I638" s="134">
        <v>1</v>
      </c>
      <c r="J638" s="135">
        <v>6400</v>
      </c>
    </row>
    <row r="639" spans="1:10" x14ac:dyDescent="0.25">
      <c r="A639" s="134" t="s">
        <v>633</v>
      </c>
      <c r="B639" s="134" t="s">
        <v>408</v>
      </c>
      <c r="C639" s="134">
        <v>1</v>
      </c>
      <c r="D639" s="134" t="s">
        <v>391</v>
      </c>
      <c r="E639" s="134">
        <v>1</v>
      </c>
      <c r="H639" s="134" t="s">
        <v>633</v>
      </c>
      <c r="I639" s="134">
        <v>1</v>
      </c>
      <c r="J639" s="135">
        <v>6400</v>
      </c>
    </row>
    <row r="640" spans="1:10" x14ac:dyDescent="0.25">
      <c r="A640" s="134" t="s">
        <v>633</v>
      </c>
      <c r="B640" s="134" t="s">
        <v>391</v>
      </c>
      <c r="C640" s="134">
        <v>1</v>
      </c>
      <c r="D640" s="134" t="s">
        <v>405</v>
      </c>
      <c r="E640" s="134">
        <v>1</v>
      </c>
      <c r="H640" s="134" t="s">
        <v>633</v>
      </c>
      <c r="I640" s="134">
        <v>1</v>
      </c>
      <c r="J640" s="135">
        <v>6400</v>
      </c>
    </row>
    <row r="641" spans="1:10" x14ac:dyDescent="0.25">
      <c r="A641" s="134" t="s">
        <v>633</v>
      </c>
      <c r="B641" s="134" t="s">
        <v>405</v>
      </c>
      <c r="C641" s="134">
        <v>1</v>
      </c>
      <c r="D641" s="134" t="s">
        <v>391</v>
      </c>
      <c r="E641" s="134">
        <v>1</v>
      </c>
      <c r="H641" s="134" t="s">
        <v>633</v>
      </c>
      <c r="I641" s="134">
        <v>1</v>
      </c>
      <c r="J641" s="135">
        <v>6400</v>
      </c>
    </row>
    <row r="642" spans="1:10" x14ac:dyDescent="0.25">
      <c r="A642" s="134" t="s">
        <v>633</v>
      </c>
      <c r="B642" s="134" t="s">
        <v>391</v>
      </c>
      <c r="C642" s="134">
        <v>1</v>
      </c>
      <c r="D642" s="134" t="s">
        <v>392</v>
      </c>
      <c r="E642" s="134">
        <v>1</v>
      </c>
      <c r="H642" s="134" t="s">
        <v>633</v>
      </c>
      <c r="I642" s="134">
        <v>1</v>
      </c>
      <c r="J642" s="135">
        <v>6400</v>
      </c>
    </row>
    <row r="643" spans="1:10" x14ac:dyDescent="0.25">
      <c r="A643" s="134" t="s">
        <v>633</v>
      </c>
      <c r="B643" s="134" t="s">
        <v>392</v>
      </c>
      <c r="C643" s="134">
        <v>1</v>
      </c>
      <c r="D643" s="134" t="s">
        <v>391</v>
      </c>
      <c r="E643" s="134">
        <v>1</v>
      </c>
      <c r="H643" s="134" t="s">
        <v>633</v>
      </c>
      <c r="I643" s="134">
        <v>1</v>
      </c>
      <c r="J643" s="135">
        <v>6400</v>
      </c>
    </row>
    <row r="644" spans="1:10" x14ac:dyDescent="0.25">
      <c r="A644" s="134" t="s">
        <v>633</v>
      </c>
      <c r="B644" s="134" t="s">
        <v>405</v>
      </c>
      <c r="C644" s="134">
        <v>1</v>
      </c>
      <c r="D644" s="134" t="s">
        <v>405</v>
      </c>
      <c r="E644" s="134">
        <v>1</v>
      </c>
      <c r="H644" s="134" t="s">
        <v>633</v>
      </c>
      <c r="I644" s="134">
        <v>1</v>
      </c>
      <c r="J644" s="135">
        <v>6400</v>
      </c>
    </row>
    <row r="645" spans="1:10" x14ac:dyDescent="0.25">
      <c r="A645" s="134" t="s">
        <v>633</v>
      </c>
      <c r="B645" s="134" t="s">
        <v>405</v>
      </c>
      <c r="C645" s="134">
        <v>1</v>
      </c>
      <c r="D645" s="134" t="s">
        <v>404</v>
      </c>
      <c r="E645" s="134">
        <v>1</v>
      </c>
      <c r="H645" s="134" t="s">
        <v>633</v>
      </c>
      <c r="I645" s="134">
        <v>1</v>
      </c>
      <c r="J645" s="135">
        <v>6400</v>
      </c>
    </row>
    <row r="646" spans="1:10" x14ac:dyDescent="0.25">
      <c r="A646" s="134" t="s">
        <v>633</v>
      </c>
      <c r="B646" s="134" t="s">
        <v>404</v>
      </c>
      <c r="C646" s="134">
        <v>1</v>
      </c>
      <c r="D646" s="134" t="s">
        <v>405</v>
      </c>
      <c r="E646" s="134">
        <v>1</v>
      </c>
      <c r="H646" s="134" t="s">
        <v>633</v>
      </c>
      <c r="I646" s="134">
        <v>1</v>
      </c>
      <c r="J646" s="135">
        <v>6400</v>
      </c>
    </row>
    <row r="647" spans="1:10" x14ac:dyDescent="0.25">
      <c r="A647" s="134" t="s">
        <v>633</v>
      </c>
      <c r="B647" s="134" t="s">
        <v>405</v>
      </c>
      <c r="C647" s="134">
        <v>1</v>
      </c>
      <c r="D647" s="134" t="s">
        <v>393</v>
      </c>
      <c r="E647" s="134">
        <v>1</v>
      </c>
      <c r="H647" s="134" t="s">
        <v>633</v>
      </c>
      <c r="I647" s="134">
        <v>1</v>
      </c>
      <c r="J647" s="135">
        <v>6400</v>
      </c>
    </row>
    <row r="648" spans="1:10" x14ac:dyDescent="0.25">
      <c r="A648" s="134" t="s">
        <v>633</v>
      </c>
      <c r="B648" s="134" t="s">
        <v>393</v>
      </c>
      <c r="C648" s="134">
        <v>1</v>
      </c>
      <c r="D648" s="134" t="s">
        <v>405</v>
      </c>
      <c r="E648" s="134">
        <v>1</v>
      </c>
      <c r="H648" s="134" t="s">
        <v>633</v>
      </c>
      <c r="I648" s="134">
        <v>1</v>
      </c>
      <c r="J648" s="135">
        <v>6400</v>
      </c>
    </row>
    <row r="649" spans="1:10" x14ac:dyDescent="0.25">
      <c r="A649" s="134" t="s">
        <v>633</v>
      </c>
      <c r="B649" s="134" t="s">
        <v>405</v>
      </c>
      <c r="C649" s="134">
        <v>1</v>
      </c>
      <c r="D649" s="134" t="s">
        <v>408</v>
      </c>
      <c r="E649" s="134">
        <v>1</v>
      </c>
      <c r="H649" s="134" t="s">
        <v>633</v>
      </c>
      <c r="I649" s="134">
        <v>1</v>
      </c>
      <c r="J649" s="135">
        <v>6400</v>
      </c>
    </row>
    <row r="650" spans="1:10" x14ac:dyDescent="0.25">
      <c r="A650" s="134" t="s">
        <v>633</v>
      </c>
      <c r="B650" s="134" t="s">
        <v>408</v>
      </c>
      <c r="C650" s="134">
        <v>1</v>
      </c>
      <c r="D650" s="134" t="s">
        <v>405</v>
      </c>
      <c r="E650" s="134">
        <v>1</v>
      </c>
      <c r="H650" s="134" t="s">
        <v>633</v>
      </c>
      <c r="I650" s="134">
        <v>1</v>
      </c>
      <c r="J650" s="135">
        <v>6400</v>
      </c>
    </row>
    <row r="651" spans="1:10" x14ac:dyDescent="0.25">
      <c r="A651" s="134" t="s">
        <v>633</v>
      </c>
      <c r="B651" s="134" t="s">
        <v>405</v>
      </c>
      <c r="C651" s="134">
        <v>1</v>
      </c>
      <c r="D651" s="134" t="s">
        <v>392</v>
      </c>
      <c r="E651" s="134">
        <v>1</v>
      </c>
      <c r="H651" s="134" t="s">
        <v>633</v>
      </c>
      <c r="I651" s="134">
        <v>1</v>
      </c>
      <c r="J651" s="135">
        <v>6400</v>
      </c>
    </row>
    <row r="652" spans="1:10" x14ac:dyDescent="0.25">
      <c r="A652" s="134" t="s">
        <v>633</v>
      </c>
      <c r="B652" s="134" t="s">
        <v>392</v>
      </c>
      <c r="C652" s="134">
        <v>1</v>
      </c>
      <c r="D652" s="134" t="s">
        <v>405</v>
      </c>
      <c r="E652" s="134">
        <v>1</v>
      </c>
      <c r="H652" s="134" t="s">
        <v>633</v>
      </c>
      <c r="I652" s="134">
        <v>1</v>
      </c>
      <c r="J652" s="135">
        <v>6400</v>
      </c>
    </row>
    <row r="653" spans="1:10" x14ac:dyDescent="0.25">
      <c r="A653" s="134" t="s">
        <v>633</v>
      </c>
      <c r="B653" s="134" t="s">
        <v>392</v>
      </c>
      <c r="C653" s="134">
        <v>1</v>
      </c>
      <c r="D653" s="134" t="s">
        <v>392</v>
      </c>
      <c r="E653" s="134">
        <v>1</v>
      </c>
      <c r="H653" s="134" t="s">
        <v>633</v>
      </c>
      <c r="I653" s="134">
        <v>1</v>
      </c>
      <c r="J653" s="135">
        <v>6400</v>
      </c>
    </row>
    <row r="654" spans="1:10" x14ac:dyDescent="0.25">
      <c r="A654" s="134" t="s">
        <v>633</v>
      </c>
      <c r="B654" s="134" t="s">
        <v>392</v>
      </c>
      <c r="C654" s="134">
        <v>1</v>
      </c>
      <c r="D654" s="134" t="s">
        <v>404</v>
      </c>
      <c r="E654" s="134">
        <v>1</v>
      </c>
      <c r="H654" s="134" t="s">
        <v>633</v>
      </c>
      <c r="I654" s="134">
        <v>1</v>
      </c>
      <c r="J654" s="135">
        <v>6400</v>
      </c>
    </row>
    <row r="655" spans="1:10" x14ac:dyDescent="0.25">
      <c r="A655" s="134" t="s">
        <v>633</v>
      </c>
      <c r="B655" s="134" t="s">
        <v>404</v>
      </c>
      <c r="C655" s="134">
        <v>1</v>
      </c>
      <c r="D655" s="134" t="s">
        <v>392</v>
      </c>
      <c r="E655" s="134">
        <v>1</v>
      </c>
      <c r="H655" s="134" t="s">
        <v>633</v>
      </c>
      <c r="I655" s="134">
        <v>1</v>
      </c>
      <c r="J655" s="135">
        <v>6400</v>
      </c>
    </row>
    <row r="656" spans="1:10" x14ac:dyDescent="0.25">
      <c r="A656" s="134" t="s">
        <v>633</v>
      </c>
      <c r="B656" s="134" t="s">
        <v>392</v>
      </c>
      <c r="C656" s="134">
        <v>1</v>
      </c>
      <c r="D656" s="134" t="s">
        <v>393</v>
      </c>
      <c r="E656" s="134">
        <v>1</v>
      </c>
      <c r="H656" s="134" t="s">
        <v>633</v>
      </c>
      <c r="I656" s="134">
        <v>1</v>
      </c>
      <c r="J656" s="135">
        <v>6400</v>
      </c>
    </row>
    <row r="657" spans="1:10" x14ac:dyDescent="0.25">
      <c r="A657" s="134" t="s">
        <v>633</v>
      </c>
      <c r="B657" s="134" t="s">
        <v>393</v>
      </c>
      <c r="C657" s="134">
        <v>1</v>
      </c>
      <c r="D657" s="134" t="s">
        <v>392</v>
      </c>
      <c r="E657" s="134">
        <v>1</v>
      </c>
      <c r="H657" s="134" t="s">
        <v>633</v>
      </c>
      <c r="I657" s="134">
        <v>1</v>
      </c>
      <c r="J657" s="135">
        <v>6400</v>
      </c>
    </row>
    <row r="658" spans="1:10" x14ac:dyDescent="0.25">
      <c r="A658" s="134" t="s">
        <v>633</v>
      </c>
      <c r="B658" s="134" t="s">
        <v>392</v>
      </c>
      <c r="C658" s="134">
        <v>1</v>
      </c>
      <c r="D658" s="134" t="s">
        <v>408</v>
      </c>
      <c r="E658" s="134">
        <v>1</v>
      </c>
      <c r="H658" s="134" t="s">
        <v>633</v>
      </c>
      <c r="I658" s="134">
        <v>1</v>
      </c>
      <c r="J658" s="135">
        <v>6400</v>
      </c>
    </row>
    <row r="659" spans="1:10" x14ac:dyDescent="0.25">
      <c r="A659" s="134" t="s">
        <v>633</v>
      </c>
      <c r="B659" s="134" t="s">
        <v>408</v>
      </c>
      <c r="C659" s="134">
        <v>1</v>
      </c>
      <c r="D659" s="134" t="s">
        <v>392</v>
      </c>
      <c r="E659" s="134">
        <v>1</v>
      </c>
      <c r="H659" s="134" t="s">
        <v>633</v>
      </c>
      <c r="I659" s="134">
        <v>1</v>
      </c>
      <c r="J659" s="135">
        <v>6400</v>
      </c>
    </row>
    <row r="660" spans="1:10" x14ac:dyDescent="0.25">
      <c r="A660" s="134" t="s">
        <v>378</v>
      </c>
      <c r="B660" s="134" t="s">
        <v>54</v>
      </c>
      <c r="C660" s="134">
        <v>1</v>
      </c>
      <c r="H660" s="134" t="s">
        <v>378</v>
      </c>
      <c r="I660" s="134">
        <v>1</v>
      </c>
    </row>
    <row r="661" spans="1:10" x14ac:dyDescent="0.25">
      <c r="A661" s="134" t="s">
        <v>623</v>
      </c>
      <c r="B661" s="134" t="s">
        <v>423</v>
      </c>
      <c r="C661" s="134">
        <v>1</v>
      </c>
      <c r="D661" s="134" t="s">
        <v>436</v>
      </c>
      <c r="E661" s="134">
        <v>1</v>
      </c>
      <c r="H661" s="134" t="s">
        <v>623</v>
      </c>
      <c r="I661" s="134">
        <v>1</v>
      </c>
      <c r="J661" s="135">
        <v>18000</v>
      </c>
    </row>
    <row r="662" spans="1:10" x14ac:dyDescent="0.25">
      <c r="A662" s="134" t="s">
        <v>623</v>
      </c>
      <c r="B662" s="134" t="s">
        <v>436</v>
      </c>
      <c r="C662" s="134">
        <v>1</v>
      </c>
      <c r="D662" s="134" t="s">
        <v>423</v>
      </c>
      <c r="E662" s="134">
        <v>1</v>
      </c>
      <c r="H662" s="134" t="s">
        <v>623</v>
      </c>
      <c r="I662" s="134">
        <v>1</v>
      </c>
      <c r="J662" s="135">
        <v>18000</v>
      </c>
    </row>
    <row r="663" spans="1:10" x14ac:dyDescent="0.25">
      <c r="A663" s="134" t="s">
        <v>623</v>
      </c>
      <c r="B663" s="134" t="s">
        <v>478</v>
      </c>
      <c r="C663" s="134">
        <v>1</v>
      </c>
      <c r="D663" s="134" t="s">
        <v>436</v>
      </c>
      <c r="E663" s="134">
        <v>1</v>
      </c>
      <c r="H663" s="134" t="s">
        <v>623</v>
      </c>
      <c r="I663" s="134">
        <v>1</v>
      </c>
      <c r="J663" s="135">
        <v>18000</v>
      </c>
    </row>
    <row r="664" spans="1:10" x14ac:dyDescent="0.25">
      <c r="A664" s="134" t="s">
        <v>623</v>
      </c>
      <c r="B664" s="134" t="s">
        <v>436</v>
      </c>
      <c r="C664" s="134">
        <v>1</v>
      </c>
      <c r="D664" s="134" t="s">
        <v>478</v>
      </c>
      <c r="E664" s="134">
        <v>1</v>
      </c>
      <c r="H664" s="134" t="s">
        <v>623</v>
      </c>
      <c r="I664" s="134">
        <v>1</v>
      </c>
      <c r="J664" s="135">
        <v>18000</v>
      </c>
    </row>
    <row r="665" spans="1:10" x14ac:dyDescent="0.25">
      <c r="A665" s="134" t="s">
        <v>623</v>
      </c>
      <c r="B665" s="134" t="s">
        <v>424</v>
      </c>
      <c r="C665" s="134">
        <v>1</v>
      </c>
      <c r="D665" s="134" t="s">
        <v>436</v>
      </c>
      <c r="E665" s="134">
        <v>1</v>
      </c>
      <c r="H665" s="134" t="s">
        <v>623</v>
      </c>
      <c r="I665" s="134">
        <v>1</v>
      </c>
      <c r="J665" s="135">
        <v>18000</v>
      </c>
    </row>
    <row r="666" spans="1:10" x14ac:dyDescent="0.25">
      <c r="A666" s="134" t="s">
        <v>623</v>
      </c>
      <c r="B666" s="134" t="s">
        <v>436</v>
      </c>
      <c r="C666" s="134">
        <v>1</v>
      </c>
      <c r="D666" s="134" t="s">
        <v>424</v>
      </c>
      <c r="E666" s="134">
        <v>1</v>
      </c>
      <c r="H666" s="134" t="s">
        <v>623</v>
      </c>
      <c r="I666" s="134">
        <v>1</v>
      </c>
      <c r="J666" s="135">
        <v>18000</v>
      </c>
    </row>
    <row r="667" spans="1:10" x14ac:dyDescent="0.25">
      <c r="A667" s="134" t="s">
        <v>626</v>
      </c>
      <c r="B667" s="134" t="s">
        <v>427</v>
      </c>
      <c r="C667" s="134">
        <v>1</v>
      </c>
      <c r="D667" s="134" t="s">
        <v>437</v>
      </c>
      <c r="E667" s="134">
        <v>1</v>
      </c>
      <c r="H667" s="134" t="s">
        <v>626</v>
      </c>
      <c r="I667" s="134">
        <v>1</v>
      </c>
      <c r="J667" s="135">
        <v>102000</v>
      </c>
    </row>
    <row r="668" spans="1:10" x14ac:dyDescent="0.25">
      <c r="A668" s="134" t="s">
        <v>626</v>
      </c>
      <c r="B668" s="134" t="s">
        <v>437</v>
      </c>
      <c r="C668" s="134">
        <v>1</v>
      </c>
      <c r="D668" s="134" t="s">
        <v>427</v>
      </c>
      <c r="E668" s="134">
        <v>1</v>
      </c>
      <c r="H668" s="134" t="s">
        <v>626</v>
      </c>
      <c r="I668" s="134">
        <v>1</v>
      </c>
      <c r="J668" s="135">
        <v>102000</v>
      </c>
    </row>
    <row r="669" spans="1:10" x14ac:dyDescent="0.25">
      <c r="A669" s="134" t="s">
        <v>632</v>
      </c>
      <c r="B669" s="134" t="s">
        <v>412</v>
      </c>
      <c r="C669" s="134">
        <v>1</v>
      </c>
      <c r="D669" s="134" t="s">
        <v>436</v>
      </c>
      <c r="E669" s="134">
        <v>1</v>
      </c>
      <c r="H669" s="134" t="s">
        <v>632</v>
      </c>
      <c r="I669" s="134">
        <v>1</v>
      </c>
      <c r="J669" s="135">
        <v>24000</v>
      </c>
    </row>
    <row r="670" spans="1:10" x14ac:dyDescent="0.25">
      <c r="A670" s="134" t="s">
        <v>632</v>
      </c>
      <c r="B670" s="134" t="s">
        <v>436</v>
      </c>
      <c r="C670" s="134">
        <v>1</v>
      </c>
      <c r="D670" s="134" t="s">
        <v>412</v>
      </c>
      <c r="E670" s="134">
        <v>1</v>
      </c>
      <c r="H670" s="134" t="s">
        <v>632</v>
      </c>
      <c r="I670" s="134">
        <v>1</v>
      </c>
      <c r="J670" s="135">
        <v>24000</v>
      </c>
    </row>
    <row r="671" spans="1:10" x14ac:dyDescent="0.25">
      <c r="A671" s="134" t="s">
        <v>632</v>
      </c>
      <c r="B671" s="134" t="s">
        <v>412</v>
      </c>
      <c r="C671" s="134">
        <v>1</v>
      </c>
      <c r="D671" s="134" t="s">
        <v>437</v>
      </c>
      <c r="E671" s="134">
        <v>1</v>
      </c>
      <c r="H671" s="134" t="s">
        <v>632</v>
      </c>
      <c r="I671" s="134">
        <v>1</v>
      </c>
      <c r="J671" s="135">
        <v>24000</v>
      </c>
    </row>
    <row r="672" spans="1:10" x14ac:dyDescent="0.25">
      <c r="A672" s="134" t="s">
        <v>632</v>
      </c>
      <c r="B672" s="134" t="s">
        <v>437</v>
      </c>
      <c r="C672" s="134">
        <v>1</v>
      </c>
      <c r="D672" s="134" t="s">
        <v>412</v>
      </c>
      <c r="E672" s="134">
        <v>1</v>
      </c>
      <c r="H672" s="134" t="s">
        <v>632</v>
      </c>
      <c r="I672" s="134">
        <v>1</v>
      </c>
      <c r="J672" s="135">
        <v>24000</v>
      </c>
    </row>
    <row r="673" spans="1:11" x14ac:dyDescent="0.25">
      <c r="A673" s="134" t="s">
        <v>632</v>
      </c>
      <c r="B673" s="134" t="s">
        <v>413</v>
      </c>
      <c r="C673" s="134">
        <v>1</v>
      </c>
      <c r="D673" s="134" t="s">
        <v>436</v>
      </c>
      <c r="E673" s="134">
        <v>1</v>
      </c>
      <c r="H673" s="134" t="s">
        <v>632</v>
      </c>
      <c r="I673" s="134">
        <v>1</v>
      </c>
      <c r="J673" s="135">
        <v>24000</v>
      </c>
    </row>
    <row r="674" spans="1:11" x14ac:dyDescent="0.25">
      <c r="A674" s="134" t="s">
        <v>632</v>
      </c>
      <c r="B674" s="134" t="s">
        <v>436</v>
      </c>
      <c r="C674" s="134">
        <v>1</v>
      </c>
      <c r="D674" s="134" t="s">
        <v>413</v>
      </c>
      <c r="E674" s="134">
        <v>1</v>
      </c>
      <c r="H674" s="134" t="s">
        <v>632</v>
      </c>
      <c r="I674" s="134">
        <v>1</v>
      </c>
      <c r="J674" s="135">
        <v>24000</v>
      </c>
    </row>
    <row r="675" spans="1:11" x14ac:dyDescent="0.25">
      <c r="A675" s="134" t="s">
        <v>632</v>
      </c>
      <c r="B675" s="134" t="s">
        <v>413</v>
      </c>
      <c r="C675" s="134">
        <v>1</v>
      </c>
      <c r="D675" s="134" t="s">
        <v>437</v>
      </c>
      <c r="E675" s="134">
        <v>1</v>
      </c>
      <c r="H675" s="134" t="s">
        <v>632</v>
      </c>
      <c r="I675" s="134">
        <v>1</v>
      </c>
      <c r="J675" s="135">
        <v>24000</v>
      </c>
    </row>
    <row r="676" spans="1:11" x14ac:dyDescent="0.25">
      <c r="A676" s="134" t="s">
        <v>632</v>
      </c>
      <c r="B676" s="134" t="s">
        <v>437</v>
      </c>
      <c r="C676" s="134">
        <v>1</v>
      </c>
      <c r="D676" s="134" t="s">
        <v>413</v>
      </c>
      <c r="E676" s="134">
        <v>1</v>
      </c>
      <c r="H676" s="134" t="s">
        <v>632</v>
      </c>
      <c r="I676" s="134">
        <v>1</v>
      </c>
      <c r="J676" s="135">
        <v>24000</v>
      </c>
    </row>
    <row r="677" spans="1:11" x14ac:dyDescent="0.25">
      <c r="A677" s="134" t="s">
        <v>417</v>
      </c>
      <c r="B677" s="134" t="s">
        <v>397</v>
      </c>
      <c r="C677" s="134">
        <v>1</v>
      </c>
      <c r="D677" s="134" t="s">
        <v>415</v>
      </c>
      <c r="E677" s="134">
        <v>1</v>
      </c>
      <c r="H677" s="134" t="s">
        <v>417</v>
      </c>
      <c r="I677" s="134">
        <v>1</v>
      </c>
      <c r="J677" s="135">
        <v>24000</v>
      </c>
    </row>
    <row r="678" spans="1:11" x14ac:dyDescent="0.25">
      <c r="A678" s="134" t="s">
        <v>417</v>
      </c>
      <c r="B678" s="134" t="s">
        <v>397</v>
      </c>
      <c r="C678" s="134">
        <v>1</v>
      </c>
      <c r="D678" s="134" t="s">
        <v>416</v>
      </c>
      <c r="E678" s="134">
        <v>1</v>
      </c>
      <c r="H678" s="134" t="s">
        <v>417</v>
      </c>
      <c r="I678" s="134">
        <v>1</v>
      </c>
      <c r="J678" s="135">
        <v>24000</v>
      </c>
    </row>
    <row r="679" spans="1:11" x14ac:dyDescent="0.25">
      <c r="A679" s="134" t="s">
        <v>417</v>
      </c>
      <c r="B679" s="134" t="s">
        <v>397</v>
      </c>
      <c r="C679" s="134">
        <v>1</v>
      </c>
      <c r="D679" s="134" t="s">
        <v>418</v>
      </c>
      <c r="E679" s="134">
        <v>1</v>
      </c>
      <c r="H679" s="134" t="s">
        <v>417</v>
      </c>
      <c r="I679" s="134">
        <v>1</v>
      </c>
      <c r="J679" s="135">
        <v>24000</v>
      </c>
    </row>
    <row r="680" spans="1:11" x14ac:dyDescent="0.25">
      <c r="A680" s="134" t="s">
        <v>492</v>
      </c>
      <c r="B680" s="134" t="s">
        <v>477</v>
      </c>
      <c r="C680" s="134">
        <v>1</v>
      </c>
      <c r="D680" s="134" t="s">
        <v>461</v>
      </c>
      <c r="E680" s="134">
        <v>1</v>
      </c>
      <c r="H680" s="134" t="s">
        <v>492</v>
      </c>
      <c r="I680" s="134">
        <v>1</v>
      </c>
      <c r="J680" s="135">
        <v>67000</v>
      </c>
      <c r="K680" s="134" t="s">
        <v>472</v>
      </c>
    </row>
    <row r="681" spans="1:11" x14ac:dyDescent="0.25">
      <c r="A681" s="134" t="s">
        <v>492</v>
      </c>
      <c r="B681" s="134" t="s">
        <v>461</v>
      </c>
      <c r="C681" s="134">
        <v>1</v>
      </c>
      <c r="D681" s="134" t="s">
        <v>477</v>
      </c>
      <c r="E681" s="134">
        <v>1</v>
      </c>
      <c r="H681" s="134" t="s">
        <v>492</v>
      </c>
      <c r="I681" s="134">
        <v>1</v>
      </c>
      <c r="J681" s="135">
        <v>67000</v>
      </c>
      <c r="K681" s="134" t="s">
        <v>472</v>
      </c>
    </row>
    <row r="682" spans="1:11" x14ac:dyDescent="0.25">
      <c r="A682" s="134" t="s">
        <v>692</v>
      </c>
      <c r="B682" s="134" t="s">
        <v>614</v>
      </c>
      <c r="C682" s="134">
        <v>1</v>
      </c>
      <c r="D682" s="134" t="s">
        <v>461</v>
      </c>
      <c r="E682" s="134">
        <v>1</v>
      </c>
      <c r="F682" s="134" t="s">
        <v>412</v>
      </c>
      <c r="G682" s="134">
        <v>1</v>
      </c>
      <c r="H682" s="134" t="s">
        <v>692</v>
      </c>
      <c r="I682" s="134">
        <v>1</v>
      </c>
      <c r="J682" s="135">
        <v>80800</v>
      </c>
    </row>
    <row r="683" spans="1:11" x14ac:dyDescent="0.25">
      <c r="A683" s="134" t="s">
        <v>692</v>
      </c>
      <c r="B683" s="134" t="s">
        <v>412</v>
      </c>
      <c r="C683" s="134">
        <v>1</v>
      </c>
      <c r="D683" s="134" t="s">
        <v>614</v>
      </c>
      <c r="E683" s="134">
        <v>1</v>
      </c>
      <c r="F683" s="134" t="s">
        <v>461</v>
      </c>
      <c r="G683" s="134">
        <v>1</v>
      </c>
      <c r="H683" s="134" t="s">
        <v>692</v>
      </c>
      <c r="I683" s="134">
        <v>1</v>
      </c>
      <c r="J683" s="135">
        <v>80800</v>
      </c>
    </row>
    <row r="684" spans="1:11" x14ac:dyDescent="0.25">
      <c r="A684" s="134" t="s">
        <v>692</v>
      </c>
      <c r="B684" s="134" t="s">
        <v>461</v>
      </c>
      <c r="C684" s="134">
        <v>1</v>
      </c>
      <c r="D684" s="134" t="s">
        <v>412</v>
      </c>
      <c r="E684" s="134">
        <v>1</v>
      </c>
      <c r="F684" s="134" t="s">
        <v>614</v>
      </c>
      <c r="G684" s="134">
        <v>1</v>
      </c>
      <c r="H684" s="134" t="s">
        <v>692</v>
      </c>
      <c r="I684" s="134">
        <v>1</v>
      </c>
      <c r="J684" s="135">
        <v>80800</v>
      </c>
    </row>
    <row r="685" spans="1:11" x14ac:dyDescent="0.25">
      <c r="A685" s="134" t="s">
        <v>460</v>
      </c>
      <c r="B685" s="134" t="s">
        <v>422</v>
      </c>
      <c r="C685" s="134">
        <v>1</v>
      </c>
      <c r="D685" s="134" t="s">
        <v>55</v>
      </c>
      <c r="E685" s="134">
        <v>1</v>
      </c>
      <c r="F685" s="134" t="s">
        <v>461</v>
      </c>
      <c r="G685" s="134">
        <v>1</v>
      </c>
      <c r="H685" s="134" t="s">
        <v>460</v>
      </c>
      <c r="I685" s="134">
        <v>1</v>
      </c>
      <c r="J685" s="135">
        <v>44000</v>
      </c>
    </row>
    <row r="686" spans="1:11" x14ac:dyDescent="0.25">
      <c r="A686" s="134" t="s">
        <v>460</v>
      </c>
      <c r="B686" s="134" t="s">
        <v>422</v>
      </c>
      <c r="C686" s="134">
        <v>1</v>
      </c>
      <c r="D686" s="134" t="s">
        <v>259</v>
      </c>
      <c r="E686" s="134">
        <v>1</v>
      </c>
      <c r="F686" s="134" t="s">
        <v>461</v>
      </c>
      <c r="G686" s="134">
        <v>1</v>
      </c>
      <c r="H686" s="134" t="s">
        <v>460</v>
      </c>
      <c r="I686" s="134">
        <v>1</v>
      </c>
      <c r="J686" s="135">
        <v>44000</v>
      </c>
    </row>
    <row r="687" spans="1:11" x14ac:dyDescent="0.25">
      <c r="A687" s="134" t="s">
        <v>460</v>
      </c>
      <c r="B687" s="134" t="s">
        <v>422</v>
      </c>
      <c r="C687" s="134">
        <v>1</v>
      </c>
      <c r="D687" s="134" t="s">
        <v>55</v>
      </c>
      <c r="E687" s="134">
        <v>1</v>
      </c>
      <c r="F687" s="134" t="s">
        <v>258</v>
      </c>
      <c r="G687" s="134">
        <v>1</v>
      </c>
      <c r="H687" s="134" t="s">
        <v>460</v>
      </c>
      <c r="I687" s="134">
        <v>1</v>
      </c>
      <c r="J687" s="135">
        <v>44000</v>
      </c>
    </row>
    <row r="688" spans="1:11" x14ac:dyDescent="0.25">
      <c r="A688" s="134" t="s">
        <v>460</v>
      </c>
      <c r="B688" s="134" t="s">
        <v>422</v>
      </c>
      <c r="C688" s="134">
        <v>1</v>
      </c>
      <c r="D688" s="134" t="s">
        <v>259</v>
      </c>
      <c r="E688" s="134">
        <v>1</v>
      </c>
      <c r="F688" s="134" t="s">
        <v>258</v>
      </c>
      <c r="G688" s="134">
        <v>1</v>
      </c>
      <c r="H688" s="134" t="s">
        <v>460</v>
      </c>
      <c r="I688" s="134">
        <v>1</v>
      </c>
      <c r="J688" s="135">
        <v>44000</v>
      </c>
    </row>
    <row r="689" spans="1:10" x14ac:dyDescent="0.25">
      <c r="A689" s="134" t="s">
        <v>377</v>
      </c>
      <c r="B689" s="134" t="s">
        <v>371</v>
      </c>
      <c r="C689" s="134">
        <v>1</v>
      </c>
      <c r="D689" s="134" t="s">
        <v>49</v>
      </c>
      <c r="E689" s="134">
        <v>1</v>
      </c>
      <c r="H689" s="134" t="s">
        <v>377</v>
      </c>
      <c r="I689" s="134">
        <v>1</v>
      </c>
    </row>
    <row r="690" spans="1:10" x14ac:dyDescent="0.25">
      <c r="A690" s="134" t="s">
        <v>377</v>
      </c>
      <c r="B690" s="134" t="s">
        <v>49</v>
      </c>
      <c r="C690" s="134">
        <v>1</v>
      </c>
      <c r="D690" s="134" t="s">
        <v>375</v>
      </c>
      <c r="E690" s="134">
        <v>1</v>
      </c>
      <c r="H690" s="134" t="s">
        <v>377</v>
      </c>
      <c r="I690" s="134">
        <v>1</v>
      </c>
    </row>
    <row r="691" spans="1:10" x14ac:dyDescent="0.25">
      <c r="A691" s="134" t="s">
        <v>613</v>
      </c>
      <c r="B691" s="134" t="s">
        <v>417</v>
      </c>
      <c r="C691" s="134">
        <v>1</v>
      </c>
      <c r="H691" s="134" t="s">
        <v>613</v>
      </c>
      <c r="I691" s="134">
        <v>1</v>
      </c>
      <c r="J691" s="135">
        <v>30000</v>
      </c>
    </row>
    <row r="692" spans="1:10" x14ac:dyDescent="0.25">
      <c r="A692" s="134" t="s">
        <v>396</v>
      </c>
      <c r="B692" s="134" t="s">
        <v>58</v>
      </c>
      <c r="C692" s="134">
        <v>1</v>
      </c>
      <c r="H692" s="134" t="s">
        <v>396</v>
      </c>
      <c r="I692" s="134">
        <v>1</v>
      </c>
    </row>
    <row r="693" spans="1:10" x14ac:dyDescent="0.25">
      <c r="A693" s="134" t="s">
        <v>627</v>
      </c>
      <c r="B693" s="134" t="s">
        <v>396</v>
      </c>
      <c r="C693" s="134">
        <v>1</v>
      </c>
      <c r="H693" s="134" t="s">
        <v>627</v>
      </c>
      <c r="I693" s="134">
        <v>1</v>
      </c>
      <c r="J693" s="135">
        <v>800</v>
      </c>
    </row>
    <row r="694" spans="1:10" x14ac:dyDescent="0.25">
      <c r="A694" s="134" t="s">
        <v>404</v>
      </c>
      <c r="B694" s="134" t="s">
        <v>393</v>
      </c>
      <c r="C694" s="134">
        <v>1</v>
      </c>
      <c r="H694" s="134" t="s">
        <v>404</v>
      </c>
      <c r="I694" s="134">
        <v>1</v>
      </c>
    </row>
    <row r="695" spans="1:10" x14ac:dyDescent="0.25">
      <c r="A695" s="134" t="s">
        <v>404</v>
      </c>
      <c r="B695" s="134" t="s">
        <v>395</v>
      </c>
      <c r="C695" s="134">
        <v>1</v>
      </c>
      <c r="H695" s="134" t="s">
        <v>404</v>
      </c>
      <c r="I695" s="134">
        <v>1</v>
      </c>
    </row>
    <row r="696" spans="1:10" x14ac:dyDescent="0.25">
      <c r="A696" s="134" t="s">
        <v>404</v>
      </c>
      <c r="B696" s="134" t="s">
        <v>394</v>
      </c>
      <c r="C696" s="134">
        <v>1</v>
      </c>
      <c r="H696" s="134" t="s">
        <v>404</v>
      </c>
      <c r="I696" s="134">
        <v>1</v>
      </c>
    </row>
    <row r="697" spans="1:10" x14ac:dyDescent="0.25">
      <c r="A697" s="134" t="s">
        <v>404</v>
      </c>
      <c r="B697" s="134" t="s">
        <v>387</v>
      </c>
      <c r="C697" s="134">
        <v>1</v>
      </c>
      <c r="H697" s="134" t="s">
        <v>404</v>
      </c>
      <c r="I697" s="134">
        <v>1</v>
      </c>
    </row>
    <row r="698" spans="1:10" x14ac:dyDescent="0.25">
      <c r="A698" s="134" t="s">
        <v>404</v>
      </c>
      <c r="B698" s="134" t="s">
        <v>391</v>
      </c>
      <c r="C698" s="134">
        <v>1</v>
      </c>
      <c r="H698" s="134" t="s">
        <v>404</v>
      </c>
      <c r="I698" s="134">
        <v>1</v>
      </c>
    </row>
    <row r="699" spans="1:10" x14ac:dyDescent="0.25">
      <c r="A699" s="134" t="s">
        <v>404</v>
      </c>
      <c r="B699" s="134" t="s">
        <v>392</v>
      </c>
      <c r="C699" s="134">
        <v>1</v>
      </c>
      <c r="H699" s="134" t="s">
        <v>404</v>
      </c>
      <c r="I699" s="134">
        <v>1</v>
      </c>
    </row>
    <row r="700" spans="1:10" x14ac:dyDescent="0.25">
      <c r="A700" s="134" t="s">
        <v>404</v>
      </c>
      <c r="B700" s="134" t="s">
        <v>405</v>
      </c>
      <c r="C700" s="134">
        <v>1</v>
      </c>
      <c r="H700" s="134" t="s">
        <v>404</v>
      </c>
      <c r="I700" s="134">
        <v>1</v>
      </c>
    </row>
    <row r="701" spans="1:10" x14ac:dyDescent="0.25">
      <c r="A701" s="134" t="s">
        <v>404</v>
      </c>
      <c r="B701" s="134" t="s">
        <v>390</v>
      </c>
      <c r="C701" s="134">
        <v>1</v>
      </c>
      <c r="H701" s="134" t="s">
        <v>404</v>
      </c>
      <c r="I701" s="134">
        <v>1</v>
      </c>
    </row>
    <row r="702" spans="1:10" x14ac:dyDescent="0.25">
      <c r="A702" s="134" t="s">
        <v>404</v>
      </c>
      <c r="B702" s="134" t="s">
        <v>389</v>
      </c>
      <c r="C702" s="134">
        <v>1</v>
      </c>
      <c r="H702" s="134" t="s">
        <v>404</v>
      </c>
      <c r="I702" s="134">
        <v>1</v>
      </c>
    </row>
    <row r="703" spans="1:10" x14ac:dyDescent="0.25">
      <c r="A703" s="134" t="s">
        <v>404</v>
      </c>
      <c r="B703" s="134" t="s">
        <v>394</v>
      </c>
      <c r="C703" s="134">
        <v>1</v>
      </c>
      <c r="H703" s="134" t="s">
        <v>404</v>
      </c>
      <c r="I703" s="134">
        <v>1</v>
      </c>
    </row>
    <row r="704" spans="1:10" x14ac:dyDescent="0.25">
      <c r="A704" s="134" t="s">
        <v>404</v>
      </c>
      <c r="B704" s="134" t="s">
        <v>406</v>
      </c>
      <c r="C704" s="134">
        <v>1</v>
      </c>
      <c r="H704" s="134" t="s">
        <v>404</v>
      </c>
      <c r="I704" s="134">
        <v>1</v>
      </c>
    </row>
    <row r="705" spans="1:10" x14ac:dyDescent="0.25">
      <c r="A705" s="134" t="s">
        <v>404</v>
      </c>
      <c r="B705" s="134" t="s">
        <v>407</v>
      </c>
      <c r="C705" s="134">
        <v>1</v>
      </c>
      <c r="H705" s="134" t="s">
        <v>404</v>
      </c>
      <c r="I705" s="134">
        <v>1</v>
      </c>
    </row>
    <row r="706" spans="1:10" x14ac:dyDescent="0.25">
      <c r="A706" s="134" t="s">
        <v>409</v>
      </c>
      <c r="B706" s="134" t="s">
        <v>380</v>
      </c>
      <c r="C706" s="134">
        <v>1</v>
      </c>
      <c r="H706" s="134" t="s">
        <v>409</v>
      </c>
      <c r="I706" s="134">
        <v>1</v>
      </c>
    </row>
    <row r="707" spans="1:10" x14ac:dyDescent="0.25">
      <c r="A707" s="134" t="s">
        <v>409</v>
      </c>
      <c r="B707" s="134" t="s">
        <v>262</v>
      </c>
      <c r="C707" s="134">
        <v>1</v>
      </c>
      <c r="H707" s="134" t="s">
        <v>409</v>
      </c>
      <c r="I707" s="134">
        <v>1</v>
      </c>
    </row>
    <row r="708" spans="1:10" x14ac:dyDescent="0.25">
      <c r="A708" s="134" t="s">
        <v>409</v>
      </c>
      <c r="B708" s="134" t="s">
        <v>256</v>
      </c>
      <c r="C708" s="134">
        <v>1</v>
      </c>
      <c r="H708" s="134" t="s">
        <v>409</v>
      </c>
      <c r="I708" s="134">
        <v>1</v>
      </c>
    </row>
    <row r="709" spans="1:10" x14ac:dyDescent="0.25">
      <c r="A709" s="134" t="s">
        <v>603</v>
      </c>
      <c r="B709" s="134" t="s">
        <v>594</v>
      </c>
      <c r="C709" s="134">
        <v>1</v>
      </c>
      <c r="D709" s="134" t="s">
        <v>393</v>
      </c>
      <c r="E709" s="134">
        <v>1</v>
      </c>
      <c r="H709" s="134" t="s">
        <v>603</v>
      </c>
      <c r="I709" s="134">
        <v>1</v>
      </c>
      <c r="J709" s="135">
        <v>65000</v>
      </c>
    </row>
    <row r="710" spans="1:10" x14ac:dyDescent="0.25">
      <c r="A710" s="134" t="s">
        <v>603</v>
      </c>
      <c r="B710" s="134" t="s">
        <v>393</v>
      </c>
      <c r="C710" s="134">
        <v>1</v>
      </c>
      <c r="D710" s="134" t="s">
        <v>594</v>
      </c>
      <c r="E710" s="134">
        <v>1</v>
      </c>
      <c r="H710" s="134" t="s">
        <v>603</v>
      </c>
      <c r="I710" s="134">
        <v>1</v>
      </c>
      <c r="J710" s="135">
        <v>65000</v>
      </c>
    </row>
    <row r="711" spans="1:10" x14ac:dyDescent="0.25">
      <c r="A711" s="134" t="s">
        <v>593</v>
      </c>
      <c r="B711" s="134" t="s">
        <v>431</v>
      </c>
      <c r="C711" s="134">
        <v>1</v>
      </c>
      <c r="D711" s="134" t="s">
        <v>397</v>
      </c>
      <c r="E711" s="134">
        <v>1</v>
      </c>
      <c r="F711" s="134" t="s">
        <v>423</v>
      </c>
      <c r="G711" s="134">
        <v>1</v>
      </c>
      <c r="H711" s="134" t="s">
        <v>593</v>
      </c>
      <c r="I711" s="134">
        <v>1</v>
      </c>
      <c r="J711" s="135">
        <v>48000</v>
      </c>
    </row>
    <row r="712" spans="1:10" x14ac:dyDescent="0.25">
      <c r="A712" s="134" t="s">
        <v>593</v>
      </c>
      <c r="B712" s="134" t="s">
        <v>423</v>
      </c>
      <c r="C712" s="134">
        <v>1</v>
      </c>
      <c r="D712" s="134" t="s">
        <v>431</v>
      </c>
      <c r="E712" s="134">
        <v>1</v>
      </c>
      <c r="F712" s="134" t="s">
        <v>397</v>
      </c>
      <c r="G712" s="134">
        <v>1</v>
      </c>
      <c r="H712" s="134" t="s">
        <v>593</v>
      </c>
      <c r="I712" s="134">
        <v>1</v>
      </c>
      <c r="J712" s="135">
        <v>48000</v>
      </c>
    </row>
    <row r="713" spans="1:10" x14ac:dyDescent="0.25">
      <c r="A713" s="134" t="s">
        <v>593</v>
      </c>
      <c r="B713" s="134" t="s">
        <v>397</v>
      </c>
      <c r="C713" s="134">
        <v>1</v>
      </c>
      <c r="D713" s="134" t="s">
        <v>423</v>
      </c>
      <c r="E713" s="134">
        <v>1</v>
      </c>
      <c r="F713" s="134" t="s">
        <v>431</v>
      </c>
      <c r="G713" s="134">
        <v>1</v>
      </c>
      <c r="H713" s="134" t="s">
        <v>593</v>
      </c>
      <c r="I713" s="134">
        <v>1</v>
      </c>
      <c r="J713" s="135">
        <v>48000</v>
      </c>
    </row>
    <row r="714" spans="1:10" x14ac:dyDescent="0.25">
      <c r="A714" s="134" t="s">
        <v>593</v>
      </c>
      <c r="B714" s="134" t="s">
        <v>433</v>
      </c>
      <c r="C714" s="134">
        <v>1</v>
      </c>
      <c r="D714" s="134" t="s">
        <v>397</v>
      </c>
      <c r="E714" s="134">
        <v>1</v>
      </c>
      <c r="F714" s="134" t="s">
        <v>423</v>
      </c>
      <c r="G714" s="134">
        <v>1</v>
      </c>
      <c r="H714" s="134" t="s">
        <v>593</v>
      </c>
      <c r="I714" s="134">
        <v>1</v>
      </c>
      <c r="J714" s="135">
        <v>48000</v>
      </c>
    </row>
    <row r="715" spans="1:10" x14ac:dyDescent="0.25">
      <c r="A715" s="134" t="s">
        <v>593</v>
      </c>
      <c r="B715" s="134" t="s">
        <v>423</v>
      </c>
      <c r="C715" s="134">
        <v>1</v>
      </c>
      <c r="D715" s="134" t="s">
        <v>433</v>
      </c>
      <c r="E715" s="134">
        <v>1</v>
      </c>
      <c r="F715" s="134" t="s">
        <v>397</v>
      </c>
      <c r="G715" s="134">
        <v>1</v>
      </c>
      <c r="H715" s="134" t="s">
        <v>593</v>
      </c>
      <c r="I715" s="134">
        <v>1</v>
      </c>
      <c r="J715" s="135">
        <v>48000</v>
      </c>
    </row>
    <row r="716" spans="1:10" x14ac:dyDescent="0.25">
      <c r="A716" s="134" t="s">
        <v>593</v>
      </c>
      <c r="B716" s="134" t="s">
        <v>397</v>
      </c>
      <c r="C716" s="134">
        <v>1</v>
      </c>
      <c r="D716" s="134" t="s">
        <v>423</v>
      </c>
      <c r="E716" s="134">
        <v>1</v>
      </c>
      <c r="F716" s="134" t="s">
        <v>433</v>
      </c>
      <c r="G716" s="134">
        <v>1</v>
      </c>
      <c r="H716" s="134" t="s">
        <v>593</v>
      </c>
      <c r="I716" s="134">
        <v>1</v>
      </c>
      <c r="J716" s="135">
        <v>48000</v>
      </c>
    </row>
    <row r="717" spans="1:10" x14ac:dyDescent="0.25">
      <c r="A717" s="134" t="s">
        <v>593</v>
      </c>
      <c r="B717" s="134" t="s">
        <v>431</v>
      </c>
      <c r="C717" s="134">
        <v>1</v>
      </c>
      <c r="D717" s="134" t="s">
        <v>397</v>
      </c>
      <c r="E717" s="134">
        <v>1</v>
      </c>
      <c r="F717" s="134" t="s">
        <v>478</v>
      </c>
      <c r="G717" s="134">
        <v>1</v>
      </c>
      <c r="H717" s="134" t="s">
        <v>593</v>
      </c>
      <c r="I717" s="134">
        <v>1</v>
      </c>
      <c r="J717" s="135">
        <v>48000</v>
      </c>
    </row>
    <row r="718" spans="1:10" x14ac:dyDescent="0.25">
      <c r="A718" s="134" t="s">
        <v>593</v>
      </c>
      <c r="B718" s="134" t="s">
        <v>478</v>
      </c>
      <c r="C718" s="134">
        <v>1</v>
      </c>
      <c r="D718" s="134" t="s">
        <v>431</v>
      </c>
      <c r="E718" s="134">
        <v>1</v>
      </c>
      <c r="F718" s="134" t="s">
        <v>397</v>
      </c>
      <c r="G718" s="134">
        <v>1</v>
      </c>
      <c r="H718" s="134" t="s">
        <v>593</v>
      </c>
      <c r="I718" s="134">
        <v>1</v>
      </c>
      <c r="J718" s="135">
        <v>48000</v>
      </c>
    </row>
    <row r="719" spans="1:10" x14ac:dyDescent="0.25">
      <c r="A719" s="134" t="s">
        <v>593</v>
      </c>
      <c r="B719" s="134" t="s">
        <v>397</v>
      </c>
      <c r="C719" s="134">
        <v>1</v>
      </c>
      <c r="D719" s="134" t="s">
        <v>478</v>
      </c>
      <c r="E719" s="134">
        <v>1</v>
      </c>
      <c r="F719" s="134" t="s">
        <v>431</v>
      </c>
      <c r="G719" s="134">
        <v>1</v>
      </c>
      <c r="H719" s="134" t="s">
        <v>593</v>
      </c>
      <c r="I719" s="134">
        <v>1</v>
      </c>
      <c r="J719" s="135">
        <v>48000</v>
      </c>
    </row>
    <row r="720" spans="1:10" x14ac:dyDescent="0.25">
      <c r="A720" s="134" t="s">
        <v>593</v>
      </c>
      <c r="B720" s="134" t="s">
        <v>433</v>
      </c>
      <c r="C720" s="134">
        <v>1</v>
      </c>
      <c r="D720" s="134" t="s">
        <v>397</v>
      </c>
      <c r="E720" s="134">
        <v>1</v>
      </c>
      <c r="F720" s="134" t="s">
        <v>478</v>
      </c>
      <c r="G720" s="134">
        <v>1</v>
      </c>
      <c r="H720" s="134" t="s">
        <v>593</v>
      </c>
      <c r="I720" s="134">
        <v>1</v>
      </c>
      <c r="J720" s="135">
        <v>48000</v>
      </c>
    </row>
    <row r="721" spans="1:10" x14ac:dyDescent="0.25">
      <c r="A721" s="134" t="s">
        <v>593</v>
      </c>
      <c r="B721" s="134" t="s">
        <v>478</v>
      </c>
      <c r="C721" s="134">
        <v>1</v>
      </c>
      <c r="D721" s="134" t="s">
        <v>433</v>
      </c>
      <c r="E721" s="134">
        <v>1</v>
      </c>
      <c r="F721" s="134" t="s">
        <v>397</v>
      </c>
      <c r="G721" s="134">
        <v>1</v>
      </c>
      <c r="H721" s="134" t="s">
        <v>593</v>
      </c>
      <c r="I721" s="134">
        <v>1</v>
      </c>
      <c r="J721" s="135">
        <v>48000</v>
      </c>
    </row>
    <row r="722" spans="1:10" x14ac:dyDescent="0.25">
      <c r="A722" s="134" t="s">
        <v>593</v>
      </c>
      <c r="B722" s="134" t="s">
        <v>397</v>
      </c>
      <c r="C722" s="134">
        <v>1</v>
      </c>
      <c r="D722" s="134" t="s">
        <v>478</v>
      </c>
      <c r="E722" s="134">
        <v>1</v>
      </c>
      <c r="F722" s="134" t="s">
        <v>433</v>
      </c>
      <c r="G722" s="134">
        <v>1</v>
      </c>
      <c r="H722" s="134" t="s">
        <v>593</v>
      </c>
      <c r="I722" s="134">
        <v>1</v>
      </c>
      <c r="J722" s="135">
        <v>48000</v>
      </c>
    </row>
    <row r="723" spans="1:10" x14ac:dyDescent="0.25">
      <c r="A723" s="134" t="s">
        <v>593</v>
      </c>
      <c r="B723" s="134" t="s">
        <v>431</v>
      </c>
      <c r="C723" s="134">
        <v>1</v>
      </c>
      <c r="D723" s="134" t="s">
        <v>397</v>
      </c>
      <c r="E723" s="134">
        <v>1</v>
      </c>
      <c r="F723" s="134" t="s">
        <v>424</v>
      </c>
      <c r="G723" s="134">
        <v>1</v>
      </c>
      <c r="H723" s="134" t="s">
        <v>593</v>
      </c>
      <c r="I723" s="134">
        <v>1</v>
      </c>
      <c r="J723" s="135">
        <v>48000</v>
      </c>
    </row>
    <row r="724" spans="1:10" x14ac:dyDescent="0.25">
      <c r="A724" s="134" t="s">
        <v>593</v>
      </c>
      <c r="B724" s="134" t="s">
        <v>424</v>
      </c>
      <c r="C724" s="134">
        <v>1</v>
      </c>
      <c r="D724" s="134" t="s">
        <v>431</v>
      </c>
      <c r="E724" s="134">
        <v>1</v>
      </c>
      <c r="F724" s="134" t="s">
        <v>397</v>
      </c>
      <c r="G724" s="134">
        <v>1</v>
      </c>
      <c r="H724" s="134" t="s">
        <v>593</v>
      </c>
      <c r="I724" s="134">
        <v>1</v>
      </c>
      <c r="J724" s="135">
        <v>48000</v>
      </c>
    </row>
    <row r="725" spans="1:10" x14ac:dyDescent="0.25">
      <c r="A725" s="134" t="s">
        <v>593</v>
      </c>
      <c r="B725" s="134" t="s">
        <v>397</v>
      </c>
      <c r="C725" s="134">
        <v>1</v>
      </c>
      <c r="D725" s="134" t="s">
        <v>424</v>
      </c>
      <c r="E725" s="134">
        <v>1</v>
      </c>
      <c r="F725" s="134" t="s">
        <v>431</v>
      </c>
      <c r="G725" s="134">
        <v>1</v>
      </c>
      <c r="H725" s="134" t="s">
        <v>593</v>
      </c>
      <c r="I725" s="134">
        <v>1</v>
      </c>
      <c r="J725" s="135">
        <v>48000</v>
      </c>
    </row>
    <row r="726" spans="1:10" x14ac:dyDescent="0.25">
      <c r="A726" s="134" t="s">
        <v>593</v>
      </c>
      <c r="B726" s="134" t="s">
        <v>433</v>
      </c>
      <c r="C726" s="134">
        <v>1</v>
      </c>
      <c r="D726" s="134" t="s">
        <v>397</v>
      </c>
      <c r="E726" s="134">
        <v>1</v>
      </c>
      <c r="F726" s="134" t="s">
        <v>424</v>
      </c>
      <c r="G726" s="134">
        <v>1</v>
      </c>
      <c r="H726" s="134" t="s">
        <v>593</v>
      </c>
      <c r="I726" s="134">
        <v>1</v>
      </c>
      <c r="J726" s="135">
        <v>48000</v>
      </c>
    </row>
    <row r="727" spans="1:10" x14ac:dyDescent="0.25">
      <c r="A727" s="134" t="s">
        <v>593</v>
      </c>
      <c r="B727" s="134" t="s">
        <v>424</v>
      </c>
      <c r="C727" s="134">
        <v>1</v>
      </c>
      <c r="D727" s="134" t="s">
        <v>433</v>
      </c>
      <c r="E727" s="134">
        <v>1</v>
      </c>
      <c r="F727" s="134" t="s">
        <v>397</v>
      </c>
      <c r="G727" s="134">
        <v>1</v>
      </c>
      <c r="H727" s="134" t="s">
        <v>593</v>
      </c>
      <c r="I727" s="134">
        <v>1</v>
      </c>
      <c r="J727" s="135">
        <v>48000</v>
      </c>
    </row>
    <row r="728" spans="1:10" x14ac:dyDescent="0.25">
      <c r="A728" s="134" t="s">
        <v>593</v>
      </c>
      <c r="B728" s="134" t="s">
        <v>397</v>
      </c>
      <c r="C728" s="134">
        <v>1</v>
      </c>
      <c r="D728" s="134" t="s">
        <v>424</v>
      </c>
      <c r="E728" s="134">
        <v>1</v>
      </c>
      <c r="F728" s="134" t="s">
        <v>433</v>
      </c>
      <c r="G728" s="134">
        <v>1</v>
      </c>
      <c r="H728" s="134" t="s">
        <v>593</v>
      </c>
      <c r="I728" s="134">
        <v>1</v>
      </c>
      <c r="J728" s="135">
        <v>48000</v>
      </c>
    </row>
    <row r="729" spans="1:10" x14ac:dyDescent="0.25">
      <c r="A729" s="134" t="s">
        <v>645</v>
      </c>
      <c r="B729" s="134" t="s">
        <v>438</v>
      </c>
      <c r="C729" s="134">
        <v>1</v>
      </c>
      <c r="D729" s="134" t="s">
        <v>442</v>
      </c>
      <c r="E729" s="134">
        <v>1</v>
      </c>
      <c r="F729" s="134" t="s">
        <v>409</v>
      </c>
      <c r="G729" s="134">
        <v>1</v>
      </c>
      <c r="H729" s="134" t="s">
        <v>645</v>
      </c>
      <c r="I729" s="134">
        <v>1</v>
      </c>
      <c r="J729" s="135">
        <v>72000</v>
      </c>
    </row>
    <row r="730" spans="1:10" x14ac:dyDescent="0.25">
      <c r="A730" s="134" t="s">
        <v>645</v>
      </c>
      <c r="B730" s="134" t="s">
        <v>442</v>
      </c>
      <c r="C730" s="134">
        <v>1</v>
      </c>
      <c r="D730" s="134" t="s">
        <v>409</v>
      </c>
      <c r="E730" s="134">
        <v>1</v>
      </c>
      <c r="F730" s="134" t="s">
        <v>438</v>
      </c>
      <c r="G730" s="134">
        <v>1</v>
      </c>
      <c r="H730" s="134" t="s">
        <v>645</v>
      </c>
      <c r="I730" s="134">
        <v>1</v>
      </c>
      <c r="J730" s="135">
        <v>72000</v>
      </c>
    </row>
    <row r="731" spans="1:10" x14ac:dyDescent="0.25">
      <c r="A731" s="134" t="s">
        <v>645</v>
      </c>
      <c r="B731" s="134" t="s">
        <v>409</v>
      </c>
      <c r="C731" s="134">
        <v>1</v>
      </c>
      <c r="D731" s="134" t="s">
        <v>438</v>
      </c>
      <c r="E731" s="134">
        <v>1</v>
      </c>
      <c r="F731" s="134" t="s">
        <v>442</v>
      </c>
      <c r="G731" s="134">
        <v>1</v>
      </c>
      <c r="H731" s="134" t="s">
        <v>645</v>
      </c>
      <c r="I731" s="134">
        <v>1</v>
      </c>
      <c r="J731" s="135">
        <v>72000</v>
      </c>
    </row>
    <row r="732" spans="1:10" x14ac:dyDescent="0.25">
      <c r="A732" s="134" t="s">
        <v>416</v>
      </c>
      <c r="B732" s="134" t="s">
        <v>413</v>
      </c>
      <c r="C732" s="134">
        <v>1</v>
      </c>
      <c r="H732" s="134" t="s">
        <v>416</v>
      </c>
      <c r="I732" s="134">
        <v>1</v>
      </c>
      <c r="J732" s="135">
        <v>9400</v>
      </c>
    </row>
    <row r="733" spans="1:10" x14ac:dyDescent="0.25">
      <c r="A733" s="134" t="s">
        <v>437</v>
      </c>
      <c r="B733" s="134" t="s">
        <v>413</v>
      </c>
      <c r="C733" s="134">
        <v>1</v>
      </c>
      <c r="D733" s="134" t="s">
        <v>399</v>
      </c>
      <c r="E733" s="134">
        <v>1</v>
      </c>
      <c r="H733" s="134" t="s">
        <v>437</v>
      </c>
      <c r="I733" s="134">
        <v>1</v>
      </c>
      <c r="J733" s="135">
        <v>12000</v>
      </c>
    </row>
    <row r="734" spans="1:10" x14ac:dyDescent="0.25">
      <c r="A734" s="134" t="s">
        <v>437</v>
      </c>
      <c r="B734" s="134" t="s">
        <v>399</v>
      </c>
      <c r="C734" s="134">
        <v>1</v>
      </c>
      <c r="D734" s="134" t="s">
        <v>413</v>
      </c>
      <c r="E734" s="134">
        <v>1</v>
      </c>
      <c r="H734" s="134" t="s">
        <v>437</v>
      </c>
      <c r="I734" s="134">
        <v>1</v>
      </c>
      <c r="J734" s="135">
        <v>12000</v>
      </c>
    </row>
    <row r="735" spans="1:10" x14ac:dyDescent="0.25">
      <c r="A735" s="134" t="s">
        <v>413</v>
      </c>
      <c r="B735" s="134" t="s">
        <v>414</v>
      </c>
      <c r="C735" s="134">
        <v>1</v>
      </c>
      <c r="H735" s="134" t="s">
        <v>413</v>
      </c>
      <c r="I735" s="134">
        <v>1</v>
      </c>
      <c r="J735" s="135">
        <v>7200</v>
      </c>
    </row>
    <row r="736" spans="1:10" x14ac:dyDescent="0.25">
      <c r="A736" s="134" t="s">
        <v>442</v>
      </c>
      <c r="B736" s="134" t="s">
        <v>416</v>
      </c>
      <c r="C736" s="134">
        <v>1</v>
      </c>
      <c r="D736" s="134" t="s">
        <v>416</v>
      </c>
      <c r="E736" s="134">
        <v>1</v>
      </c>
      <c r="H736" s="134" t="s">
        <v>442</v>
      </c>
      <c r="I736" s="134">
        <v>1</v>
      </c>
      <c r="J736" s="135">
        <v>48000</v>
      </c>
    </row>
    <row r="737" spans="1:11" x14ac:dyDescent="0.25">
      <c r="A737" s="134" t="s">
        <v>625</v>
      </c>
      <c r="B737" s="134" t="s">
        <v>423</v>
      </c>
      <c r="C737" s="134">
        <v>1</v>
      </c>
      <c r="D737" s="134" t="s">
        <v>437</v>
      </c>
      <c r="E737" s="134">
        <v>1</v>
      </c>
      <c r="H737" s="134" t="s">
        <v>625</v>
      </c>
      <c r="I737" s="134">
        <v>1</v>
      </c>
      <c r="J737" s="135">
        <v>24000</v>
      </c>
    </row>
    <row r="738" spans="1:11" x14ac:dyDescent="0.25">
      <c r="A738" s="134" t="s">
        <v>625</v>
      </c>
      <c r="B738" s="134" t="s">
        <v>437</v>
      </c>
      <c r="C738" s="134">
        <v>1</v>
      </c>
      <c r="D738" s="134" t="s">
        <v>423</v>
      </c>
      <c r="E738" s="134">
        <v>1</v>
      </c>
      <c r="H738" s="134" t="s">
        <v>625</v>
      </c>
      <c r="I738" s="134">
        <v>1</v>
      </c>
      <c r="J738" s="135">
        <v>24000</v>
      </c>
    </row>
    <row r="739" spans="1:11" x14ac:dyDescent="0.25">
      <c r="A739" s="134" t="s">
        <v>625</v>
      </c>
      <c r="B739" s="134" t="s">
        <v>478</v>
      </c>
      <c r="C739" s="134">
        <v>1</v>
      </c>
      <c r="D739" s="134" t="s">
        <v>437</v>
      </c>
      <c r="E739" s="134">
        <v>1</v>
      </c>
      <c r="H739" s="134" t="s">
        <v>625</v>
      </c>
      <c r="I739" s="134">
        <v>1</v>
      </c>
      <c r="J739" s="135">
        <v>24000</v>
      </c>
    </row>
    <row r="740" spans="1:11" x14ac:dyDescent="0.25">
      <c r="A740" s="134" t="s">
        <v>625</v>
      </c>
      <c r="B740" s="134" t="s">
        <v>437</v>
      </c>
      <c r="C740" s="134">
        <v>1</v>
      </c>
      <c r="D740" s="134" t="s">
        <v>478</v>
      </c>
      <c r="E740" s="134">
        <v>1</v>
      </c>
      <c r="H740" s="134" t="s">
        <v>625</v>
      </c>
      <c r="I740" s="134">
        <v>1</v>
      </c>
      <c r="J740" s="135">
        <v>24000</v>
      </c>
    </row>
    <row r="741" spans="1:11" x14ac:dyDescent="0.25">
      <c r="A741" s="134" t="s">
        <v>625</v>
      </c>
      <c r="B741" s="134" t="s">
        <v>424</v>
      </c>
      <c r="C741" s="134">
        <v>1</v>
      </c>
      <c r="D741" s="134" t="s">
        <v>437</v>
      </c>
      <c r="E741" s="134">
        <v>1</v>
      </c>
      <c r="H741" s="134" t="s">
        <v>625</v>
      </c>
      <c r="I741" s="134">
        <v>1</v>
      </c>
      <c r="J741" s="135">
        <v>24000</v>
      </c>
    </row>
    <row r="742" spans="1:11" x14ac:dyDescent="0.25">
      <c r="A742" s="134" t="s">
        <v>625</v>
      </c>
      <c r="B742" s="134" t="s">
        <v>437</v>
      </c>
      <c r="C742" s="134">
        <v>1</v>
      </c>
      <c r="D742" s="134" t="s">
        <v>424</v>
      </c>
      <c r="E742" s="134">
        <v>1</v>
      </c>
      <c r="H742" s="134" t="s">
        <v>625</v>
      </c>
      <c r="I742" s="134">
        <v>1</v>
      </c>
      <c r="J742" s="135">
        <v>24000</v>
      </c>
    </row>
    <row r="743" spans="1:11" x14ac:dyDescent="0.25">
      <c r="A743" s="134" t="s">
        <v>397</v>
      </c>
      <c r="B743" s="134" t="s">
        <v>382</v>
      </c>
      <c r="C743" s="134">
        <v>1</v>
      </c>
      <c r="H743" s="134" t="s">
        <v>397</v>
      </c>
      <c r="I743" s="134">
        <v>1</v>
      </c>
      <c r="J743" s="135">
        <v>1800</v>
      </c>
    </row>
    <row r="744" spans="1:11" x14ac:dyDescent="0.25">
      <c r="A744" s="134" t="s">
        <v>397</v>
      </c>
      <c r="B744" s="134" t="s">
        <v>398</v>
      </c>
      <c r="C744" s="134">
        <v>1</v>
      </c>
      <c r="H744" s="134" t="s">
        <v>397</v>
      </c>
      <c r="I744" s="134">
        <v>1</v>
      </c>
      <c r="J744" s="135">
        <v>1800</v>
      </c>
    </row>
    <row r="745" spans="1:11" x14ac:dyDescent="0.25">
      <c r="A745" s="134" t="s">
        <v>397</v>
      </c>
      <c r="B745" s="134" t="s">
        <v>255</v>
      </c>
      <c r="C745" s="134">
        <v>1</v>
      </c>
      <c r="H745" s="134" t="s">
        <v>397</v>
      </c>
      <c r="I745" s="134">
        <v>1</v>
      </c>
      <c r="J745" s="135">
        <v>1800</v>
      </c>
    </row>
    <row r="746" spans="1:11" x14ac:dyDescent="0.25">
      <c r="A746" s="134" t="s">
        <v>629</v>
      </c>
      <c r="B746" s="134" t="s">
        <v>260</v>
      </c>
      <c r="C746" s="134">
        <v>1</v>
      </c>
      <c r="H746" s="134" t="s">
        <v>629</v>
      </c>
      <c r="I746" s="134">
        <v>1</v>
      </c>
      <c r="J746" s="135">
        <v>1800</v>
      </c>
    </row>
    <row r="747" spans="1:11" x14ac:dyDescent="0.25">
      <c r="A747" s="134" t="s">
        <v>440</v>
      </c>
      <c r="B747" s="134" t="s">
        <v>254</v>
      </c>
      <c r="C747" s="134">
        <v>1</v>
      </c>
      <c r="H747" s="134" t="s">
        <v>440</v>
      </c>
      <c r="I747" s="134">
        <v>1</v>
      </c>
      <c r="J747" s="135">
        <v>1800</v>
      </c>
    </row>
    <row r="748" spans="1:11" x14ac:dyDescent="0.25">
      <c r="A748" s="134" t="s">
        <v>425</v>
      </c>
      <c r="B748" s="134" t="s">
        <v>412</v>
      </c>
      <c r="C748" s="134">
        <v>1</v>
      </c>
      <c r="D748" s="134" t="s">
        <v>409</v>
      </c>
      <c r="E748" s="134">
        <v>1</v>
      </c>
      <c r="F748" s="134" t="s">
        <v>31</v>
      </c>
      <c r="G748" s="134">
        <v>1</v>
      </c>
      <c r="H748" s="134" t="s">
        <v>425</v>
      </c>
      <c r="I748" s="134">
        <v>1</v>
      </c>
      <c r="J748" s="135">
        <v>28000</v>
      </c>
      <c r="K748" s="134" t="s">
        <v>472</v>
      </c>
    </row>
    <row r="749" spans="1:11" x14ac:dyDescent="0.25">
      <c r="A749" s="134" t="s">
        <v>604</v>
      </c>
      <c r="B749" s="134" t="s">
        <v>594</v>
      </c>
      <c r="C749" s="134">
        <v>1</v>
      </c>
      <c r="D749" s="134" t="s">
        <v>425</v>
      </c>
      <c r="E749" s="134">
        <v>1</v>
      </c>
      <c r="H749" s="134" t="s">
        <v>604</v>
      </c>
      <c r="I749" s="134">
        <v>1</v>
      </c>
      <c r="J749" s="135">
        <v>100000</v>
      </c>
    </row>
    <row r="750" spans="1:11" x14ac:dyDescent="0.25">
      <c r="A750" s="134" t="s">
        <v>604</v>
      </c>
      <c r="B750" s="134" t="s">
        <v>425</v>
      </c>
      <c r="C750" s="134">
        <v>1</v>
      </c>
      <c r="D750" s="134" t="s">
        <v>594</v>
      </c>
      <c r="E750" s="134">
        <v>1</v>
      </c>
      <c r="H750" s="134" t="s">
        <v>604</v>
      </c>
      <c r="I750" s="134">
        <v>1</v>
      </c>
      <c r="J750" s="135">
        <v>100000</v>
      </c>
    </row>
    <row r="751" spans="1:11" x14ac:dyDescent="0.25">
      <c r="A751" s="134" t="s">
        <v>375</v>
      </c>
      <c r="B751" s="134" t="s">
        <v>260</v>
      </c>
      <c r="C751" s="134">
        <v>1</v>
      </c>
      <c r="D751" s="134" t="s">
        <v>50</v>
      </c>
      <c r="E751" s="134">
        <v>1</v>
      </c>
      <c r="H751" s="134" t="s">
        <v>375</v>
      </c>
      <c r="I751" s="134">
        <v>1</v>
      </c>
    </row>
    <row r="752" spans="1:11" x14ac:dyDescent="0.25">
      <c r="A752" s="134" t="s">
        <v>375</v>
      </c>
      <c r="B752" s="134" t="s">
        <v>255</v>
      </c>
      <c r="C752" s="134">
        <v>1</v>
      </c>
      <c r="D752" s="134" t="s">
        <v>50</v>
      </c>
      <c r="E752" s="134">
        <v>1</v>
      </c>
      <c r="H752" s="134" t="s">
        <v>375</v>
      </c>
      <c r="I752" s="134">
        <v>1</v>
      </c>
    </row>
    <row r="753" spans="1:10" x14ac:dyDescent="0.25">
      <c r="A753" s="134" t="s">
        <v>375</v>
      </c>
      <c r="B753" s="134" t="s">
        <v>382</v>
      </c>
      <c r="C753" s="134">
        <v>1</v>
      </c>
      <c r="D753" s="134" t="s">
        <v>50</v>
      </c>
      <c r="E753" s="134">
        <v>1</v>
      </c>
      <c r="H753" s="134" t="s">
        <v>375</v>
      </c>
      <c r="I753" s="134">
        <v>1</v>
      </c>
    </row>
    <row r="754" spans="1:10" x14ac:dyDescent="0.25">
      <c r="A754" s="134" t="s">
        <v>375</v>
      </c>
      <c r="B754" s="134" t="s">
        <v>56</v>
      </c>
      <c r="C754" s="134">
        <v>1</v>
      </c>
      <c r="D754" s="134" t="s">
        <v>50</v>
      </c>
      <c r="E754" s="134">
        <v>1</v>
      </c>
      <c r="H754" s="134" t="s">
        <v>375</v>
      </c>
      <c r="I754" s="134">
        <v>1</v>
      </c>
    </row>
    <row r="755" spans="1:10" x14ac:dyDescent="0.25">
      <c r="A755" s="134" t="s">
        <v>375</v>
      </c>
      <c r="B755" s="134" t="s">
        <v>383</v>
      </c>
      <c r="C755" s="134">
        <v>1</v>
      </c>
      <c r="D755" s="134" t="s">
        <v>50</v>
      </c>
      <c r="E755" s="134">
        <v>1</v>
      </c>
      <c r="H755" s="134" t="s">
        <v>375</v>
      </c>
      <c r="I755" s="134">
        <v>1</v>
      </c>
    </row>
    <row r="756" spans="1:10" x14ac:dyDescent="0.25">
      <c r="A756" s="134" t="s">
        <v>375</v>
      </c>
      <c r="B756" s="134" t="s">
        <v>250</v>
      </c>
      <c r="C756" s="134">
        <v>1</v>
      </c>
      <c r="D756" s="134" t="s">
        <v>50</v>
      </c>
      <c r="E756" s="134">
        <v>1</v>
      </c>
      <c r="H756" s="134" t="s">
        <v>375</v>
      </c>
      <c r="I756" s="134">
        <v>1</v>
      </c>
    </row>
    <row r="757" spans="1:10" x14ac:dyDescent="0.25">
      <c r="A757" s="134" t="s">
        <v>375</v>
      </c>
      <c r="B757" s="134" t="s">
        <v>55</v>
      </c>
      <c r="C757" s="134">
        <v>1</v>
      </c>
      <c r="D757" s="134" t="s">
        <v>50</v>
      </c>
      <c r="E757" s="134">
        <v>1</v>
      </c>
      <c r="H757" s="134" t="s">
        <v>375</v>
      </c>
      <c r="I757" s="134">
        <v>1</v>
      </c>
    </row>
    <row r="758" spans="1:10" x14ac:dyDescent="0.25">
      <c r="A758" s="134" t="s">
        <v>375</v>
      </c>
      <c r="B758" s="134" t="s">
        <v>257</v>
      </c>
      <c r="C758" s="134">
        <v>1</v>
      </c>
      <c r="D758" s="134" t="s">
        <v>50</v>
      </c>
      <c r="E758" s="134">
        <v>1</v>
      </c>
      <c r="H758" s="134" t="s">
        <v>375</v>
      </c>
      <c r="I758" s="134">
        <v>1</v>
      </c>
    </row>
    <row r="759" spans="1:10" x14ac:dyDescent="0.25">
      <c r="A759" s="134" t="s">
        <v>375</v>
      </c>
      <c r="B759" s="134" t="s">
        <v>50</v>
      </c>
      <c r="C759" s="134">
        <v>1</v>
      </c>
      <c r="D759" s="134" t="s">
        <v>250</v>
      </c>
      <c r="E759" s="134">
        <v>1</v>
      </c>
      <c r="H759" s="134" t="s">
        <v>375</v>
      </c>
      <c r="I759" s="134">
        <v>1</v>
      </c>
    </row>
    <row r="760" spans="1:10" x14ac:dyDescent="0.25">
      <c r="A760" s="134" t="s">
        <v>375</v>
      </c>
      <c r="B760" s="134" t="s">
        <v>50</v>
      </c>
      <c r="C760" s="134">
        <v>1</v>
      </c>
      <c r="D760" s="134" t="s">
        <v>56</v>
      </c>
      <c r="E760" s="134">
        <v>1</v>
      </c>
      <c r="H760" s="134" t="s">
        <v>375</v>
      </c>
      <c r="I760" s="134">
        <v>1</v>
      </c>
    </row>
    <row r="761" spans="1:10" x14ac:dyDescent="0.25">
      <c r="A761" s="134" t="s">
        <v>375</v>
      </c>
      <c r="B761" s="134" t="s">
        <v>50</v>
      </c>
      <c r="C761" s="134">
        <v>1</v>
      </c>
      <c r="D761" s="134" t="s">
        <v>260</v>
      </c>
      <c r="E761" s="134">
        <v>1</v>
      </c>
      <c r="H761" s="134" t="s">
        <v>375</v>
      </c>
      <c r="I761" s="134">
        <v>1</v>
      </c>
    </row>
    <row r="762" spans="1:10" x14ac:dyDescent="0.25">
      <c r="A762" s="134" t="s">
        <v>375</v>
      </c>
      <c r="B762" s="134" t="s">
        <v>50</v>
      </c>
      <c r="C762" s="134">
        <v>1</v>
      </c>
      <c r="D762" s="134" t="s">
        <v>382</v>
      </c>
      <c r="E762" s="134">
        <v>1</v>
      </c>
      <c r="H762" s="134" t="s">
        <v>375</v>
      </c>
      <c r="I762" s="134">
        <v>1</v>
      </c>
    </row>
    <row r="763" spans="1:10" x14ac:dyDescent="0.25">
      <c r="A763" s="134" t="s">
        <v>375</v>
      </c>
      <c r="B763" s="134" t="s">
        <v>50</v>
      </c>
      <c r="C763" s="134">
        <v>1</v>
      </c>
      <c r="D763" s="134" t="s">
        <v>255</v>
      </c>
      <c r="E763" s="134">
        <v>1</v>
      </c>
      <c r="H763" s="134" t="s">
        <v>375</v>
      </c>
      <c r="I763" s="134">
        <v>1</v>
      </c>
    </row>
    <row r="764" spans="1:10" x14ac:dyDescent="0.25">
      <c r="A764" s="134" t="s">
        <v>375</v>
      </c>
      <c r="B764" s="134" t="s">
        <v>50</v>
      </c>
      <c r="C764" s="134">
        <v>1</v>
      </c>
      <c r="D764" s="134" t="s">
        <v>257</v>
      </c>
      <c r="E764" s="134">
        <v>1</v>
      </c>
      <c r="H764" s="134" t="s">
        <v>375</v>
      </c>
      <c r="I764" s="134">
        <v>1</v>
      </c>
    </row>
    <row r="765" spans="1:10" x14ac:dyDescent="0.25">
      <c r="A765" s="134" t="s">
        <v>375</v>
      </c>
      <c r="B765" s="134" t="s">
        <v>50</v>
      </c>
      <c r="C765" s="134">
        <v>1</v>
      </c>
      <c r="D765" s="134" t="s">
        <v>383</v>
      </c>
      <c r="E765" s="134">
        <v>1</v>
      </c>
      <c r="H765" s="134" t="s">
        <v>375</v>
      </c>
      <c r="I765" s="134">
        <v>1</v>
      </c>
    </row>
    <row r="766" spans="1:10" x14ac:dyDescent="0.25">
      <c r="A766" s="134" t="s">
        <v>375</v>
      </c>
      <c r="B766" s="134" t="s">
        <v>50</v>
      </c>
      <c r="C766" s="134">
        <v>1</v>
      </c>
      <c r="D766" s="134" t="s">
        <v>55</v>
      </c>
      <c r="E766" s="134">
        <v>1</v>
      </c>
      <c r="H766" s="134" t="s">
        <v>375</v>
      </c>
      <c r="I766" s="134">
        <v>1</v>
      </c>
    </row>
    <row r="767" spans="1:10" x14ac:dyDescent="0.25">
      <c r="A767" s="134" t="s">
        <v>630</v>
      </c>
      <c r="B767" s="134" t="s">
        <v>628</v>
      </c>
      <c r="C767" s="134">
        <v>1</v>
      </c>
      <c r="D767" s="134" t="s">
        <v>628</v>
      </c>
      <c r="E767" s="134">
        <v>1</v>
      </c>
      <c r="H767" s="134" t="s">
        <v>630</v>
      </c>
      <c r="I767" s="134">
        <v>1</v>
      </c>
      <c r="J767" s="135">
        <v>7200</v>
      </c>
    </row>
    <row r="768" spans="1:10" x14ac:dyDescent="0.25">
      <c r="A768" s="134" t="s">
        <v>630</v>
      </c>
      <c r="B768" s="134" t="s">
        <v>628</v>
      </c>
      <c r="C768" s="134">
        <v>1</v>
      </c>
      <c r="D768" s="134" t="s">
        <v>263</v>
      </c>
      <c r="E768" s="134">
        <v>1</v>
      </c>
      <c r="H768" s="134" t="s">
        <v>630</v>
      </c>
      <c r="I768" s="134">
        <v>1</v>
      </c>
      <c r="J768" s="135">
        <v>7200</v>
      </c>
    </row>
    <row r="769" spans="1:10" x14ac:dyDescent="0.25">
      <c r="A769" s="134" t="s">
        <v>630</v>
      </c>
      <c r="B769" s="134" t="s">
        <v>628</v>
      </c>
      <c r="C769" s="134">
        <v>1</v>
      </c>
      <c r="D769" s="134" t="s">
        <v>379</v>
      </c>
      <c r="E769" s="134">
        <v>1</v>
      </c>
      <c r="H769" s="134" t="s">
        <v>630</v>
      </c>
      <c r="I769" s="134">
        <v>1</v>
      </c>
      <c r="J769" s="135">
        <v>7200</v>
      </c>
    </row>
    <row r="770" spans="1:10" x14ac:dyDescent="0.25">
      <c r="A770" s="134" t="s">
        <v>630</v>
      </c>
      <c r="B770" s="134" t="s">
        <v>628</v>
      </c>
      <c r="C770" s="134">
        <v>1</v>
      </c>
      <c r="D770" s="134" t="s">
        <v>383</v>
      </c>
      <c r="E770" s="134">
        <v>1</v>
      </c>
      <c r="H770" s="134" t="s">
        <v>630</v>
      </c>
      <c r="I770" s="134">
        <v>1</v>
      </c>
      <c r="J770" s="135">
        <v>7200</v>
      </c>
    </row>
    <row r="771" spans="1:10" x14ac:dyDescent="0.25">
      <c r="A771" s="134" t="s">
        <v>630</v>
      </c>
      <c r="B771" s="134" t="s">
        <v>628</v>
      </c>
      <c r="C771" s="134">
        <v>1</v>
      </c>
      <c r="D771" s="134" t="s">
        <v>262</v>
      </c>
      <c r="E771" s="134">
        <v>1</v>
      </c>
      <c r="H771" s="134" t="s">
        <v>630</v>
      </c>
      <c r="I771" s="134">
        <v>1</v>
      </c>
      <c r="J771" s="135">
        <v>7200</v>
      </c>
    </row>
    <row r="772" spans="1:10" x14ac:dyDescent="0.25">
      <c r="A772" s="134" t="s">
        <v>630</v>
      </c>
      <c r="B772" s="134" t="s">
        <v>440</v>
      </c>
      <c r="C772" s="134">
        <v>1</v>
      </c>
      <c r="D772" s="134" t="s">
        <v>263</v>
      </c>
      <c r="E772" s="134">
        <v>1</v>
      </c>
      <c r="H772" s="134" t="s">
        <v>630</v>
      </c>
      <c r="I772" s="134">
        <v>1</v>
      </c>
      <c r="J772" s="135">
        <v>7200</v>
      </c>
    </row>
    <row r="773" spans="1:10" x14ac:dyDescent="0.25">
      <c r="A773" s="134" t="s">
        <v>630</v>
      </c>
      <c r="B773" s="134" t="s">
        <v>440</v>
      </c>
      <c r="C773" s="134">
        <v>1</v>
      </c>
      <c r="D773" s="134" t="s">
        <v>379</v>
      </c>
      <c r="E773" s="134">
        <v>1</v>
      </c>
      <c r="H773" s="134" t="s">
        <v>630</v>
      </c>
      <c r="I773" s="134">
        <v>1</v>
      </c>
      <c r="J773" s="135">
        <v>7200</v>
      </c>
    </row>
    <row r="774" spans="1:10" x14ac:dyDescent="0.25">
      <c r="A774" s="134" t="s">
        <v>630</v>
      </c>
      <c r="B774" s="134" t="s">
        <v>440</v>
      </c>
      <c r="C774" s="134">
        <v>1</v>
      </c>
      <c r="D774" s="134" t="s">
        <v>383</v>
      </c>
      <c r="E774" s="134">
        <v>1</v>
      </c>
      <c r="H774" s="134" t="s">
        <v>630</v>
      </c>
      <c r="I774" s="134">
        <v>1</v>
      </c>
      <c r="J774" s="135">
        <v>7200</v>
      </c>
    </row>
    <row r="775" spans="1:10" x14ac:dyDescent="0.25">
      <c r="A775" s="134" t="s">
        <v>630</v>
      </c>
      <c r="B775" s="134" t="s">
        <v>440</v>
      </c>
      <c r="C775" s="134">
        <v>1</v>
      </c>
      <c r="D775" s="134" t="s">
        <v>262</v>
      </c>
      <c r="E775" s="134">
        <v>1</v>
      </c>
      <c r="H775" s="134" t="s">
        <v>630</v>
      </c>
      <c r="I775" s="134">
        <v>1</v>
      </c>
      <c r="J775" s="135">
        <v>7200</v>
      </c>
    </row>
    <row r="776" spans="1:10" x14ac:dyDescent="0.25">
      <c r="A776" s="134" t="s">
        <v>383</v>
      </c>
      <c r="B776" s="134" t="s">
        <v>56</v>
      </c>
      <c r="C776" s="134">
        <v>1</v>
      </c>
      <c r="H776" s="134" t="s">
        <v>383</v>
      </c>
      <c r="I776" s="134">
        <v>1</v>
      </c>
    </row>
    <row r="777" spans="1:10" x14ac:dyDescent="0.25">
      <c r="A777" s="134" t="s">
        <v>401</v>
      </c>
      <c r="B777" s="134" t="s">
        <v>3</v>
      </c>
      <c r="C777" s="134">
        <v>1</v>
      </c>
      <c r="H777" s="134" t="s">
        <v>401</v>
      </c>
      <c r="I777" s="134">
        <v>1</v>
      </c>
    </row>
    <row r="778" spans="1:10" x14ac:dyDescent="0.25">
      <c r="A778" s="134" t="s">
        <v>408</v>
      </c>
      <c r="B778" s="134" t="s">
        <v>393</v>
      </c>
      <c r="C778" s="134">
        <v>1</v>
      </c>
      <c r="D778" s="134" t="s">
        <v>7</v>
      </c>
      <c r="E778" s="134">
        <v>1</v>
      </c>
      <c r="H778" s="134" t="s">
        <v>408</v>
      </c>
      <c r="I778" s="134">
        <v>1</v>
      </c>
      <c r="J778" s="135">
        <v>2200</v>
      </c>
    </row>
    <row r="779" spans="1:10" x14ac:dyDescent="0.25">
      <c r="A779" s="134" t="s">
        <v>408</v>
      </c>
      <c r="B779" s="134" t="s">
        <v>395</v>
      </c>
      <c r="C779" s="134">
        <v>1</v>
      </c>
      <c r="D779" s="134" t="s">
        <v>7</v>
      </c>
      <c r="E779" s="134">
        <v>1</v>
      </c>
      <c r="H779" s="134" t="s">
        <v>408</v>
      </c>
      <c r="I779" s="134">
        <v>1</v>
      </c>
      <c r="J779" s="135">
        <v>2200</v>
      </c>
    </row>
    <row r="780" spans="1:10" x14ac:dyDescent="0.25">
      <c r="A780" s="134" t="s">
        <v>408</v>
      </c>
      <c r="B780" s="134" t="s">
        <v>394</v>
      </c>
      <c r="C780" s="134">
        <v>1</v>
      </c>
      <c r="H780" s="134" t="s">
        <v>408</v>
      </c>
      <c r="I780" s="134">
        <v>1</v>
      </c>
      <c r="J780" s="135">
        <v>2200</v>
      </c>
    </row>
    <row r="781" spans="1:10" x14ac:dyDescent="0.25">
      <c r="A781" s="134" t="s">
        <v>408</v>
      </c>
      <c r="B781" s="134" t="s">
        <v>387</v>
      </c>
      <c r="C781" s="134">
        <v>1</v>
      </c>
      <c r="D781" s="134" t="s">
        <v>7</v>
      </c>
      <c r="E781" s="134">
        <v>1</v>
      </c>
      <c r="H781" s="134" t="s">
        <v>408</v>
      </c>
      <c r="I781" s="134">
        <v>1</v>
      </c>
      <c r="J781" s="135">
        <v>2200</v>
      </c>
    </row>
    <row r="782" spans="1:10" x14ac:dyDescent="0.25">
      <c r="A782" s="134" t="s">
        <v>408</v>
      </c>
      <c r="B782" s="134" t="s">
        <v>391</v>
      </c>
      <c r="C782" s="134">
        <v>1</v>
      </c>
      <c r="H782" s="134" t="s">
        <v>408</v>
      </c>
      <c r="I782" s="134">
        <v>1</v>
      </c>
      <c r="J782" s="135">
        <v>2200</v>
      </c>
    </row>
    <row r="783" spans="1:10" x14ac:dyDescent="0.25">
      <c r="A783" s="134" t="s">
        <v>408</v>
      </c>
      <c r="B783" s="134" t="s">
        <v>392</v>
      </c>
      <c r="C783" s="134">
        <v>1</v>
      </c>
      <c r="D783" s="134" t="s">
        <v>7</v>
      </c>
      <c r="E783" s="134">
        <v>1</v>
      </c>
      <c r="H783" s="134" t="s">
        <v>408</v>
      </c>
      <c r="I783" s="134">
        <v>1</v>
      </c>
      <c r="J783" s="135">
        <v>2200</v>
      </c>
    </row>
    <row r="784" spans="1:10" x14ac:dyDescent="0.25">
      <c r="A784" s="134" t="s">
        <v>408</v>
      </c>
      <c r="B784" s="134" t="s">
        <v>405</v>
      </c>
      <c r="C784" s="134">
        <v>1</v>
      </c>
      <c r="D784" s="134" t="s">
        <v>7</v>
      </c>
      <c r="E784" s="134">
        <v>1</v>
      </c>
      <c r="H784" s="134" t="s">
        <v>408</v>
      </c>
      <c r="I784" s="134">
        <v>1</v>
      </c>
      <c r="J784" s="135">
        <v>2200</v>
      </c>
    </row>
    <row r="785" spans="1:11" x14ac:dyDescent="0.25">
      <c r="A785" s="134" t="s">
        <v>408</v>
      </c>
      <c r="B785" s="134" t="s">
        <v>390</v>
      </c>
      <c r="C785" s="134">
        <v>1</v>
      </c>
      <c r="H785" s="134" t="s">
        <v>408</v>
      </c>
      <c r="I785" s="134">
        <v>1</v>
      </c>
      <c r="J785" s="135">
        <v>2200</v>
      </c>
    </row>
    <row r="786" spans="1:11" x14ac:dyDescent="0.25">
      <c r="A786" s="134" t="s">
        <v>408</v>
      </c>
      <c r="B786" s="134" t="s">
        <v>389</v>
      </c>
      <c r="C786" s="134">
        <v>1</v>
      </c>
      <c r="H786" s="134" t="s">
        <v>408</v>
      </c>
      <c r="I786" s="134">
        <v>1</v>
      </c>
      <c r="J786" s="135">
        <v>2200</v>
      </c>
    </row>
    <row r="787" spans="1:11" x14ac:dyDescent="0.25">
      <c r="A787" s="134" t="s">
        <v>408</v>
      </c>
      <c r="B787" s="134" t="s">
        <v>394</v>
      </c>
      <c r="C787" s="134">
        <v>1</v>
      </c>
      <c r="H787" s="134" t="s">
        <v>408</v>
      </c>
      <c r="I787" s="134">
        <v>1</v>
      </c>
      <c r="J787" s="135">
        <v>2200</v>
      </c>
    </row>
    <row r="788" spans="1:11" x14ac:dyDescent="0.25">
      <c r="A788" s="134" t="s">
        <v>408</v>
      </c>
      <c r="B788" s="134" t="s">
        <v>406</v>
      </c>
      <c r="C788" s="134">
        <v>1</v>
      </c>
      <c r="H788" s="134" t="s">
        <v>408</v>
      </c>
      <c r="I788" s="134">
        <v>1</v>
      </c>
      <c r="J788" s="135">
        <v>2200</v>
      </c>
    </row>
    <row r="789" spans="1:11" x14ac:dyDescent="0.25">
      <c r="A789" s="134" t="s">
        <v>408</v>
      </c>
      <c r="B789" s="134" t="s">
        <v>407</v>
      </c>
      <c r="C789" s="134">
        <v>1</v>
      </c>
      <c r="H789" s="134" t="s">
        <v>408</v>
      </c>
      <c r="I789" s="134">
        <v>1</v>
      </c>
      <c r="J789" s="135">
        <v>2200</v>
      </c>
    </row>
    <row r="790" spans="1:11" x14ac:dyDescent="0.25">
      <c r="A790" s="134" t="s">
        <v>609</v>
      </c>
      <c r="B790" s="134" t="s">
        <v>611</v>
      </c>
      <c r="C790" s="134">
        <v>1</v>
      </c>
      <c r="D790" s="134" t="s">
        <v>428</v>
      </c>
      <c r="E790" s="134">
        <v>1</v>
      </c>
      <c r="H790" s="134" t="s">
        <v>609</v>
      </c>
      <c r="I790" s="134">
        <v>1</v>
      </c>
      <c r="J790" s="135">
        <v>94800</v>
      </c>
    </row>
    <row r="791" spans="1:11" x14ac:dyDescent="0.25">
      <c r="A791" s="134" t="s">
        <v>609</v>
      </c>
      <c r="B791" s="134" t="s">
        <v>428</v>
      </c>
      <c r="C791" s="134">
        <v>1</v>
      </c>
      <c r="D791" s="134" t="s">
        <v>611</v>
      </c>
      <c r="E791" s="134">
        <v>1</v>
      </c>
      <c r="H791" s="134" t="s">
        <v>609</v>
      </c>
      <c r="I791" s="134">
        <v>1</v>
      </c>
      <c r="J791" s="135">
        <v>94800</v>
      </c>
    </row>
    <row r="792" spans="1:11" x14ac:dyDescent="0.25">
      <c r="A792" s="134" t="s">
        <v>379</v>
      </c>
      <c r="B792" s="134" t="s">
        <v>250</v>
      </c>
      <c r="C792" s="134">
        <v>1</v>
      </c>
      <c r="H792" s="134" t="s">
        <v>379</v>
      </c>
      <c r="I792" s="134">
        <v>1</v>
      </c>
    </row>
    <row r="793" spans="1:11" x14ac:dyDescent="0.25">
      <c r="A793" s="134" t="s">
        <v>489</v>
      </c>
      <c r="B793" s="134" t="s">
        <v>477</v>
      </c>
      <c r="C793" s="134">
        <v>1</v>
      </c>
      <c r="D793" s="134" t="s">
        <v>458</v>
      </c>
      <c r="E793" s="134">
        <v>1</v>
      </c>
      <c r="H793" s="134" t="s">
        <v>489</v>
      </c>
      <c r="I793" s="134">
        <v>1</v>
      </c>
      <c r="J793" s="135">
        <v>64300</v>
      </c>
      <c r="K793" s="134" t="s">
        <v>472</v>
      </c>
    </row>
    <row r="794" spans="1:11" x14ac:dyDescent="0.25">
      <c r="A794" s="134" t="s">
        <v>489</v>
      </c>
      <c r="B794" s="134" t="s">
        <v>458</v>
      </c>
      <c r="C794" s="134">
        <v>1</v>
      </c>
      <c r="D794" s="134" t="s">
        <v>477</v>
      </c>
      <c r="E794" s="134">
        <v>1</v>
      </c>
      <c r="H794" s="134" t="s">
        <v>489</v>
      </c>
      <c r="I794" s="134">
        <v>1</v>
      </c>
      <c r="J794" s="135">
        <v>64300</v>
      </c>
      <c r="K794" s="134" t="s">
        <v>472</v>
      </c>
    </row>
    <row r="795" spans="1:11" x14ac:dyDescent="0.25">
      <c r="A795" s="134" t="s">
        <v>464</v>
      </c>
      <c r="B795" s="134" t="s">
        <v>422</v>
      </c>
      <c r="C795" s="134">
        <v>1</v>
      </c>
      <c r="D795" s="134" t="s">
        <v>55</v>
      </c>
      <c r="E795" s="134">
        <v>1</v>
      </c>
      <c r="F795" s="134" t="s">
        <v>465</v>
      </c>
      <c r="G795" s="134">
        <v>1</v>
      </c>
      <c r="H795" s="134" t="s">
        <v>464</v>
      </c>
      <c r="I795" s="134">
        <v>1</v>
      </c>
      <c r="J795" s="135">
        <v>44000</v>
      </c>
    </row>
    <row r="796" spans="1:11" x14ac:dyDescent="0.25">
      <c r="A796" s="134" t="s">
        <v>464</v>
      </c>
      <c r="B796" s="134" t="s">
        <v>422</v>
      </c>
      <c r="C796" s="134">
        <v>1</v>
      </c>
      <c r="D796" s="134" t="s">
        <v>259</v>
      </c>
      <c r="E796" s="134">
        <v>1</v>
      </c>
      <c r="F796" s="134" t="s">
        <v>465</v>
      </c>
      <c r="G796" s="134">
        <v>1</v>
      </c>
      <c r="H796" s="134" t="s">
        <v>464</v>
      </c>
      <c r="I796" s="134">
        <v>1</v>
      </c>
      <c r="J796" s="135">
        <v>44000</v>
      </c>
    </row>
    <row r="797" spans="1:11" x14ac:dyDescent="0.25">
      <c r="A797" s="134" t="s">
        <v>464</v>
      </c>
      <c r="B797" s="134" t="s">
        <v>422</v>
      </c>
      <c r="C797" s="134">
        <v>1</v>
      </c>
      <c r="D797" s="134" t="s">
        <v>55</v>
      </c>
      <c r="E797" s="134">
        <v>1</v>
      </c>
      <c r="F797" s="134" t="s">
        <v>263</v>
      </c>
      <c r="G797" s="134">
        <v>1</v>
      </c>
      <c r="H797" s="134" t="s">
        <v>464</v>
      </c>
      <c r="I797" s="134">
        <v>1</v>
      </c>
      <c r="J797" s="135">
        <v>44000</v>
      </c>
    </row>
    <row r="798" spans="1:11" x14ac:dyDescent="0.25">
      <c r="A798" s="134" t="s">
        <v>464</v>
      </c>
      <c r="B798" s="134" t="s">
        <v>422</v>
      </c>
      <c r="C798" s="134">
        <v>1</v>
      </c>
      <c r="D798" s="134" t="s">
        <v>259</v>
      </c>
      <c r="E798" s="134">
        <v>1</v>
      </c>
      <c r="F798" s="134" t="s">
        <v>263</v>
      </c>
      <c r="G798" s="134">
        <v>1</v>
      </c>
      <c r="H798" s="134" t="s">
        <v>464</v>
      </c>
      <c r="I798" s="134">
        <v>1</v>
      </c>
      <c r="J798" s="135">
        <v>44000</v>
      </c>
    </row>
    <row r="799" spans="1:11" x14ac:dyDescent="0.25">
      <c r="A799" s="134" t="s">
        <v>612</v>
      </c>
      <c r="B799" s="134" t="s">
        <v>614</v>
      </c>
      <c r="C799" s="134">
        <v>1</v>
      </c>
      <c r="D799" s="134" t="s">
        <v>428</v>
      </c>
      <c r="E799" s="134">
        <v>1</v>
      </c>
      <c r="H799" s="134" t="s">
        <v>612</v>
      </c>
      <c r="I799" s="134">
        <v>1</v>
      </c>
      <c r="J799" s="135">
        <v>92300</v>
      </c>
    </row>
    <row r="800" spans="1:11" x14ac:dyDescent="0.25">
      <c r="A800" s="134" t="s">
        <v>612</v>
      </c>
      <c r="B800" s="134" t="s">
        <v>428</v>
      </c>
      <c r="C800" s="134">
        <v>1</v>
      </c>
      <c r="D800" s="134" t="s">
        <v>614</v>
      </c>
      <c r="E800" s="134">
        <v>1</v>
      </c>
      <c r="H800" s="134" t="s">
        <v>612</v>
      </c>
      <c r="I800" s="134">
        <v>1</v>
      </c>
      <c r="J800" s="135">
        <v>92300</v>
      </c>
    </row>
    <row r="801" spans="1:11" x14ac:dyDescent="0.25">
      <c r="A801" s="134" t="s">
        <v>402</v>
      </c>
      <c r="B801" s="134" t="s">
        <v>403</v>
      </c>
      <c r="C801" s="134">
        <v>1</v>
      </c>
      <c r="H801" s="134" t="s">
        <v>402</v>
      </c>
      <c r="I801" s="134">
        <v>1</v>
      </c>
    </row>
    <row r="802" spans="1:11" x14ac:dyDescent="0.25">
      <c r="A802" s="134" t="s">
        <v>402</v>
      </c>
      <c r="B802" s="134" t="s">
        <v>378</v>
      </c>
      <c r="C802" s="134">
        <v>1</v>
      </c>
      <c r="H802" s="134" t="s">
        <v>402</v>
      </c>
      <c r="I802" s="134">
        <v>1</v>
      </c>
    </row>
    <row r="803" spans="1:11" x14ac:dyDescent="0.25">
      <c r="A803" s="134" t="s">
        <v>402</v>
      </c>
      <c r="B803" s="134" t="s">
        <v>383</v>
      </c>
      <c r="C803" s="134">
        <v>1</v>
      </c>
      <c r="H803" s="134" t="s">
        <v>402</v>
      </c>
      <c r="I803" s="134">
        <v>1</v>
      </c>
    </row>
    <row r="804" spans="1:11" x14ac:dyDescent="0.25">
      <c r="A804" s="134" t="s">
        <v>402</v>
      </c>
      <c r="B804" s="134" t="s">
        <v>379</v>
      </c>
      <c r="C804" s="134">
        <v>1</v>
      </c>
      <c r="H804" s="134" t="s">
        <v>402</v>
      </c>
      <c r="I804" s="134">
        <v>1</v>
      </c>
    </row>
    <row r="805" spans="1:11" x14ac:dyDescent="0.25">
      <c r="A805" s="134" t="s">
        <v>402</v>
      </c>
      <c r="B805" s="134" t="s">
        <v>259</v>
      </c>
      <c r="C805" s="134">
        <v>1</v>
      </c>
      <c r="H805" s="134" t="s">
        <v>402</v>
      </c>
      <c r="I805" s="134">
        <v>1</v>
      </c>
    </row>
    <row r="806" spans="1:11" x14ac:dyDescent="0.25">
      <c r="A806" s="134" t="s">
        <v>402</v>
      </c>
      <c r="B806" s="134" t="s">
        <v>257</v>
      </c>
      <c r="C806" s="134">
        <v>1</v>
      </c>
      <c r="H806" s="134" t="s">
        <v>402</v>
      </c>
      <c r="I806" s="134">
        <v>1</v>
      </c>
    </row>
    <row r="807" spans="1:11" x14ac:dyDescent="0.25">
      <c r="A807" s="134" t="s">
        <v>402</v>
      </c>
      <c r="B807" s="134" t="s">
        <v>255</v>
      </c>
      <c r="C807" s="134">
        <v>1</v>
      </c>
      <c r="H807" s="134" t="s">
        <v>402</v>
      </c>
      <c r="I807" s="134">
        <v>1</v>
      </c>
    </row>
    <row r="808" spans="1:11" x14ac:dyDescent="0.25">
      <c r="A808" s="134" t="s">
        <v>428</v>
      </c>
      <c r="B808" s="134" t="s">
        <v>412</v>
      </c>
      <c r="C808" s="134">
        <v>1</v>
      </c>
      <c r="D808" s="134" t="s">
        <v>409</v>
      </c>
      <c r="E808" s="134">
        <v>1</v>
      </c>
      <c r="F808" s="134" t="s">
        <v>401</v>
      </c>
      <c r="G808" s="134">
        <v>1</v>
      </c>
      <c r="H808" s="134" t="s">
        <v>428</v>
      </c>
      <c r="I808" s="134">
        <v>1</v>
      </c>
      <c r="J808" s="135">
        <v>28000</v>
      </c>
      <c r="K808" s="134" t="s">
        <v>472</v>
      </c>
    </row>
    <row r="809" spans="1:11" x14ac:dyDescent="0.25">
      <c r="A809" s="134" t="s">
        <v>428</v>
      </c>
      <c r="B809" s="134" t="s">
        <v>409</v>
      </c>
      <c r="C809" s="134">
        <v>1</v>
      </c>
      <c r="D809" s="134" t="s">
        <v>401</v>
      </c>
      <c r="E809" s="134">
        <v>1</v>
      </c>
      <c r="F809" s="134" t="s">
        <v>412</v>
      </c>
      <c r="G809" s="134">
        <v>1</v>
      </c>
      <c r="H809" s="134" t="s">
        <v>428</v>
      </c>
      <c r="I809" s="134">
        <v>1</v>
      </c>
      <c r="J809" s="135">
        <v>28000</v>
      </c>
      <c r="K809" s="134" t="s">
        <v>472</v>
      </c>
    </row>
    <row r="810" spans="1:11" x14ac:dyDescent="0.25">
      <c r="A810" s="134" t="s">
        <v>428</v>
      </c>
      <c r="B810" s="134" t="s">
        <v>401</v>
      </c>
      <c r="C810" s="134">
        <v>1</v>
      </c>
      <c r="D810" s="134" t="s">
        <v>412</v>
      </c>
      <c r="E810" s="134">
        <v>1</v>
      </c>
      <c r="F810" s="134" t="s">
        <v>409</v>
      </c>
      <c r="G810" s="134">
        <v>1</v>
      </c>
      <c r="H810" s="134" t="s">
        <v>428</v>
      </c>
      <c r="I810" s="134">
        <v>1</v>
      </c>
      <c r="J810" s="135">
        <v>28000</v>
      </c>
      <c r="K810" s="134" t="s">
        <v>472</v>
      </c>
    </row>
    <row r="811" spans="1:11" x14ac:dyDescent="0.25">
      <c r="A811" s="134" t="s">
        <v>610</v>
      </c>
      <c r="B811" s="134" t="s">
        <v>613</v>
      </c>
      <c r="C811" s="134">
        <v>1</v>
      </c>
      <c r="D811" s="134" t="s">
        <v>428</v>
      </c>
      <c r="E811" s="134">
        <v>1</v>
      </c>
      <c r="H811" s="134" t="s">
        <v>610</v>
      </c>
      <c r="I811" s="134">
        <v>1</v>
      </c>
      <c r="J811" s="135">
        <v>78000</v>
      </c>
    </row>
    <row r="812" spans="1:11" x14ac:dyDescent="0.25">
      <c r="A812" s="134" t="s">
        <v>610</v>
      </c>
      <c r="B812" s="134" t="s">
        <v>428</v>
      </c>
      <c r="C812" s="134">
        <v>1</v>
      </c>
      <c r="D812" s="134" t="s">
        <v>613</v>
      </c>
      <c r="E812" s="134">
        <v>1</v>
      </c>
      <c r="H812" s="134" t="s">
        <v>610</v>
      </c>
      <c r="I812" s="134">
        <v>1</v>
      </c>
      <c r="J812" s="135">
        <v>78000</v>
      </c>
    </row>
    <row r="813" spans="1:11" x14ac:dyDescent="0.25">
      <c r="A813" s="134" t="s">
        <v>449</v>
      </c>
      <c r="B813" s="134" t="s">
        <v>428</v>
      </c>
      <c r="C813" s="134">
        <v>1</v>
      </c>
      <c r="D813" s="134" t="s">
        <v>55</v>
      </c>
      <c r="E813" s="134">
        <v>1</v>
      </c>
      <c r="H813" s="134" t="s">
        <v>449</v>
      </c>
      <c r="I813" s="134">
        <v>1</v>
      </c>
      <c r="J813" s="135">
        <v>36000</v>
      </c>
    </row>
    <row r="814" spans="1:11" x14ac:dyDescent="0.25">
      <c r="A814" s="134" t="s">
        <v>449</v>
      </c>
      <c r="B814" s="134" t="s">
        <v>428</v>
      </c>
      <c r="C814" s="134">
        <v>1</v>
      </c>
      <c r="D814" s="134" t="s">
        <v>259</v>
      </c>
      <c r="E814" s="134">
        <v>1</v>
      </c>
      <c r="H814" s="134" t="s">
        <v>449</v>
      </c>
      <c r="I814" s="134">
        <v>1</v>
      </c>
      <c r="J814" s="135">
        <v>36000</v>
      </c>
    </row>
    <row r="815" spans="1:11" x14ac:dyDescent="0.25">
      <c r="A815" s="134" t="s">
        <v>634</v>
      </c>
      <c r="B815" s="134" t="s">
        <v>394</v>
      </c>
      <c r="C815" s="134">
        <v>1</v>
      </c>
      <c r="D815" s="134" t="s">
        <v>394</v>
      </c>
      <c r="E815" s="134">
        <v>1</v>
      </c>
      <c r="H815" s="134" t="s">
        <v>634</v>
      </c>
      <c r="I815" s="134">
        <v>1</v>
      </c>
      <c r="J815" s="135">
        <v>6400</v>
      </c>
    </row>
    <row r="816" spans="1:11" x14ac:dyDescent="0.25">
      <c r="A816" s="134" t="s">
        <v>634</v>
      </c>
      <c r="B816" s="134" t="s">
        <v>395</v>
      </c>
      <c r="C816" s="134">
        <v>1</v>
      </c>
      <c r="D816" s="134" t="s">
        <v>395</v>
      </c>
      <c r="E816" s="134">
        <v>1</v>
      </c>
      <c r="H816" s="134" t="s">
        <v>634</v>
      </c>
      <c r="I816" s="134">
        <v>1</v>
      </c>
      <c r="J816" s="135">
        <v>6400</v>
      </c>
    </row>
    <row r="817" spans="1:10" x14ac:dyDescent="0.25">
      <c r="A817" s="134" t="s">
        <v>634</v>
      </c>
      <c r="B817" s="134" t="s">
        <v>394</v>
      </c>
      <c r="C817" s="134">
        <v>1</v>
      </c>
      <c r="D817" s="134" t="s">
        <v>395</v>
      </c>
      <c r="E817" s="134">
        <v>1</v>
      </c>
      <c r="H817" s="134" t="s">
        <v>634</v>
      </c>
      <c r="I817" s="134">
        <v>1</v>
      </c>
      <c r="J817" s="135">
        <v>6400</v>
      </c>
    </row>
    <row r="818" spans="1:10" x14ac:dyDescent="0.25">
      <c r="A818" s="134" t="s">
        <v>634</v>
      </c>
      <c r="B818" s="134" t="s">
        <v>395</v>
      </c>
      <c r="C818" s="134">
        <v>1</v>
      </c>
      <c r="D818" s="134" t="s">
        <v>394</v>
      </c>
      <c r="E818" s="134">
        <v>1</v>
      </c>
      <c r="H818" s="134" t="s">
        <v>634</v>
      </c>
      <c r="I818" s="134">
        <v>1</v>
      </c>
      <c r="J818" s="135">
        <v>6400</v>
      </c>
    </row>
    <row r="819" spans="1:10" x14ac:dyDescent="0.25">
      <c r="A819" s="134" t="s">
        <v>634</v>
      </c>
      <c r="B819" s="134" t="s">
        <v>471</v>
      </c>
      <c r="C819" s="134">
        <v>1</v>
      </c>
      <c r="D819" s="134" t="s">
        <v>471</v>
      </c>
      <c r="E819" s="134">
        <v>1</v>
      </c>
      <c r="H819" s="134" t="s">
        <v>634</v>
      </c>
      <c r="I819" s="134">
        <v>1</v>
      </c>
      <c r="J819" s="135">
        <v>6400</v>
      </c>
    </row>
    <row r="820" spans="1:10" x14ac:dyDescent="0.25">
      <c r="A820" s="134" t="s">
        <v>634</v>
      </c>
      <c r="B820" s="134" t="s">
        <v>471</v>
      </c>
      <c r="C820" s="134">
        <v>1</v>
      </c>
      <c r="D820" s="134" t="s">
        <v>394</v>
      </c>
      <c r="E820" s="134">
        <v>1</v>
      </c>
      <c r="H820" s="134" t="s">
        <v>634</v>
      </c>
      <c r="I820" s="134">
        <v>1</v>
      </c>
      <c r="J820" s="135">
        <v>6400</v>
      </c>
    </row>
    <row r="821" spans="1:10" x14ac:dyDescent="0.25">
      <c r="A821" s="134" t="s">
        <v>634</v>
      </c>
      <c r="B821" s="134" t="s">
        <v>394</v>
      </c>
      <c r="C821" s="134">
        <v>1</v>
      </c>
      <c r="D821" s="134" t="s">
        <v>471</v>
      </c>
      <c r="E821" s="134">
        <v>1</v>
      </c>
      <c r="H821" s="134" t="s">
        <v>634</v>
      </c>
      <c r="I821" s="134">
        <v>1</v>
      </c>
      <c r="J821" s="135">
        <v>6400</v>
      </c>
    </row>
    <row r="822" spans="1:10" x14ac:dyDescent="0.25">
      <c r="A822" s="134" t="s">
        <v>634</v>
      </c>
      <c r="B822" s="134" t="s">
        <v>471</v>
      </c>
      <c r="C822" s="134">
        <v>1</v>
      </c>
      <c r="D822" s="134" t="s">
        <v>395</v>
      </c>
      <c r="E822" s="134">
        <v>1</v>
      </c>
      <c r="H822" s="134" t="s">
        <v>634</v>
      </c>
      <c r="I822" s="134">
        <v>1</v>
      </c>
      <c r="J822" s="135">
        <v>6400</v>
      </c>
    </row>
    <row r="823" spans="1:10" x14ac:dyDescent="0.25">
      <c r="A823" s="134" t="s">
        <v>634</v>
      </c>
      <c r="B823" s="134" t="s">
        <v>395</v>
      </c>
      <c r="C823" s="134">
        <v>1</v>
      </c>
      <c r="D823" s="134" t="s">
        <v>471</v>
      </c>
      <c r="E823" s="134">
        <v>1</v>
      </c>
      <c r="H823" s="134" t="s">
        <v>634</v>
      </c>
      <c r="I823" s="134">
        <v>1</v>
      </c>
      <c r="J823" s="135">
        <v>6400</v>
      </c>
    </row>
    <row r="824" spans="1:10" x14ac:dyDescent="0.25">
      <c r="A824" s="134" t="s">
        <v>430</v>
      </c>
      <c r="B824" s="134" t="s">
        <v>415</v>
      </c>
      <c r="C824" s="134">
        <v>1</v>
      </c>
      <c r="D824" s="134" t="s">
        <v>409</v>
      </c>
      <c r="E824" s="134">
        <v>1</v>
      </c>
      <c r="H824" s="134" t="s">
        <v>430</v>
      </c>
      <c r="I824" s="134">
        <v>1</v>
      </c>
      <c r="J824" s="135">
        <v>26000</v>
      </c>
    </row>
    <row r="825" spans="1:10" x14ac:dyDescent="0.25">
      <c r="A825" s="134" t="s">
        <v>381</v>
      </c>
      <c r="B825" s="134" t="s">
        <v>371</v>
      </c>
      <c r="C825" s="134">
        <v>1</v>
      </c>
      <c r="D825" s="134" t="s">
        <v>50</v>
      </c>
      <c r="E825" s="134">
        <v>1</v>
      </c>
      <c r="H825" s="134" t="s">
        <v>381</v>
      </c>
      <c r="I825" s="134">
        <v>1</v>
      </c>
    </row>
    <row r="826" spans="1:10" x14ac:dyDescent="0.25">
      <c r="A826" s="134" t="s">
        <v>381</v>
      </c>
      <c r="B826" s="134" t="s">
        <v>50</v>
      </c>
      <c r="C826" s="134">
        <v>1</v>
      </c>
      <c r="D826" s="134" t="s">
        <v>375</v>
      </c>
      <c r="E826" s="134">
        <v>1</v>
      </c>
      <c r="H826" s="134" t="s">
        <v>381</v>
      </c>
      <c r="I826" s="134">
        <v>1</v>
      </c>
    </row>
    <row r="827" spans="1:10" x14ac:dyDescent="0.25">
      <c r="A827" s="134" t="s">
        <v>381</v>
      </c>
      <c r="B827" s="134" t="s">
        <v>50</v>
      </c>
      <c r="C827" s="134">
        <v>1</v>
      </c>
      <c r="D827" s="134" t="s">
        <v>370</v>
      </c>
      <c r="E827" s="134">
        <v>1</v>
      </c>
      <c r="H827" s="134" t="s">
        <v>381</v>
      </c>
      <c r="I827" s="134">
        <v>1</v>
      </c>
    </row>
    <row r="828" spans="1:10" x14ac:dyDescent="0.25">
      <c r="A828" s="134" t="s">
        <v>431</v>
      </c>
      <c r="B828" s="134" t="s">
        <v>416</v>
      </c>
      <c r="C828" s="134">
        <v>1</v>
      </c>
      <c r="D828" s="134" t="s">
        <v>409</v>
      </c>
      <c r="E828" s="134">
        <v>1</v>
      </c>
      <c r="H828" s="134" t="s">
        <v>431</v>
      </c>
      <c r="I828" s="134">
        <v>1</v>
      </c>
      <c r="J828" s="135">
        <v>32000</v>
      </c>
    </row>
    <row r="829" spans="1:10" x14ac:dyDescent="0.25">
      <c r="A829" s="134" t="s">
        <v>410</v>
      </c>
      <c r="B829" s="134" t="s">
        <v>411</v>
      </c>
      <c r="C829" s="134">
        <v>1</v>
      </c>
      <c r="H829" s="134" t="s">
        <v>410</v>
      </c>
      <c r="I829" s="134">
        <v>1</v>
      </c>
      <c r="J829" s="135">
        <v>3400</v>
      </c>
    </row>
    <row r="830" spans="1:10" x14ac:dyDescent="0.25">
      <c r="A830" s="134" t="s">
        <v>386</v>
      </c>
      <c r="B830" s="134" t="s">
        <v>49</v>
      </c>
      <c r="C830" s="134">
        <v>1</v>
      </c>
      <c r="D830" s="134" t="s">
        <v>387</v>
      </c>
      <c r="E830" s="134">
        <v>1</v>
      </c>
      <c r="H830" s="134" t="s">
        <v>386</v>
      </c>
      <c r="I830" s="134">
        <v>1</v>
      </c>
    </row>
    <row r="831" spans="1:10" x14ac:dyDescent="0.25">
      <c r="A831" s="134" t="s">
        <v>386</v>
      </c>
      <c r="B831" s="134" t="s">
        <v>49</v>
      </c>
      <c r="C831" s="134">
        <v>1</v>
      </c>
      <c r="D831" s="134" t="s">
        <v>326</v>
      </c>
      <c r="E831" s="134">
        <v>1</v>
      </c>
      <c r="H831" s="134" t="s">
        <v>386</v>
      </c>
      <c r="I831" s="134">
        <v>1</v>
      </c>
    </row>
    <row r="832" spans="1:10" x14ac:dyDescent="0.25">
      <c r="A832" s="134" t="s">
        <v>436</v>
      </c>
      <c r="B832" s="134" t="s">
        <v>412</v>
      </c>
      <c r="C832" s="134">
        <v>1</v>
      </c>
      <c r="D832" s="134" t="s">
        <v>399</v>
      </c>
      <c r="E832" s="134">
        <v>1</v>
      </c>
      <c r="H832" s="134" t="s">
        <v>436</v>
      </c>
      <c r="I832" s="134">
        <v>1</v>
      </c>
      <c r="J832" s="135">
        <v>9000</v>
      </c>
    </row>
    <row r="833" spans="1:10" x14ac:dyDescent="0.25">
      <c r="A833" s="134" t="s">
        <v>637</v>
      </c>
      <c r="B833" s="134" t="s">
        <v>578</v>
      </c>
      <c r="C833" s="134">
        <v>1</v>
      </c>
      <c r="D833" s="134" t="s">
        <v>632</v>
      </c>
      <c r="E833" s="134">
        <v>1</v>
      </c>
      <c r="H833" s="134" t="s">
        <v>637</v>
      </c>
      <c r="I833" s="134">
        <v>1</v>
      </c>
      <c r="J833" s="135">
        <v>36000</v>
      </c>
    </row>
    <row r="834" spans="1:10" x14ac:dyDescent="0.25">
      <c r="A834" s="134" t="s">
        <v>637</v>
      </c>
      <c r="B834" s="134" t="s">
        <v>632</v>
      </c>
      <c r="C834" s="134">
        <v>1</v>
      </c>
      <c r="D834" s="134" t="s">
        <v>578</v>
      </c>
      <c r="E834" s="134">
        <v>1</v>
      </c>
      <c r="H834" s="134" t="s">
        <v>637</v>
      </c>
      <c r="I834" s="134">
        <v>1</v>
      </c>
      <c r="J834" s="135">
        <v>36000</v>
      </c>
    </row>
    <row r="835" spans="1:10" x14ac:dyDescent="0.25">
      <c r="A835" s="134" t="s">
        <v>605</v>
      </c>
      <c r="B835" s="134" t="s">
        <v>594</v>
      </c>
      <c r="C835" s="134">
        <v>1</v>
      </c>
      <c r="D835" s="134" t="s">
        <v>428</v>
      </c>
      <c r="E835" s="134">
        <v>1</v>
      </c>
      <c r="H835" s="134" t="s">
        <v>605</v>
      </c>
      <c r="I835" s="134">
        <v>1</v>
      </c>
      <c r="J835" s="135">
        <v>100000</v>
      </c>
    </row>
    <row r="836" spans="1:10" x14ac:dyDescent="0.25">
      <c r="A836" s="134" t="s">
        <v>605</v>
      </c>
      <c r="B836" s="134" t="s">
        <v>428</v>
      </c>
      <c r="C836" s="134">
        <v>1</v>
      </c>
      <c r="D836" s="134" t="s">
        <v>594</v>
      </c>
      <c r="E836" s="134">
        <v>1</v>
      </c>
      <c r="H836" s="134" t="s">
        <v>605</v>
      </c>
      <c r="I836" s="134">
        <v>1</v>
      </c>
      <c r="J836" s="135">
        <v>100000</v>
      </c>
    </row>
    <row r="837" spans="1:10" x14ac:dyDescent="0.25">
      <c r="A837" s="134" t="s">
        <v>614</v>
      </c>
      <c r="B837" s="134" t="s">
        <v>435</v>
      </c>
      <c r="C837" s="134">
        <v>1</v>
      </c>
      <c r="D837" s="134" t="s">
        <v>397</v>
      </c>
      <c r="E837" s="134">
        <v>1</v>
      </c>
      <c r="F837" s="134" t="s">
        <v>423</v>
      </c>
      <c r="G837" s="134">
        <v>1</v>
      </c>
      <c r="H837" s="134" t="s">
        <v>614</v>
      </c>
      <c r="I837" s="134">
        <v>1</v>
      </c>
      <c r="J837" s="135">
        <v>48000</v>
      </c>
    </row>
    <row r="838" spans="1:10" x14ac:dyDescent="0.25">
      <c r="A838" s="134" t="s">
        <v>614</v>
      </c>
      <c r="B838" s="134" t="s">
        <v>423</v>
      </c>
      <c r="C838" s="134">
        <v>1</v>
      </c>
      <c r="D838" s="134" t="s">
        <v>435</v>
      </c>
      <c r="E838" s="134">
        <v>1</v>
      </c>
      <c r="F838" s="134" t="s">
        <v>397</v>
      </c>
      <c r="G838" s="134">
        <v>1</v>
      </c>
      <c r="H838" s="134" t="s">
        <v>614</v>
      </c>
      <c r="I838" s="134">
        <v>1</v>
      </c>
      <c r="J838" s="135">
        <v>48000</v>
      </c>
    </row>
    <row r="839" spans="1:10" x14ac:dyDescent="0.25">
      <c r="A839" s="134" t="s">
        <v>614</v>
      </c>
      <c r="B839" s="134" t="s">
        <v>397</v>
      </c>
      <c r="C839" s="134">
        <v>1</v>
      </c>
      <c r="D839" s="134" t="s">
        <v>423</v>
      </c>
      <c r="E839" s="134">
        <v>1</v>
      </c>
      <c r="F839" s="134" t="s">
        <v>435</v>
      </c>
      <c r="G839" s="134">
        <v>1</v>
      </c>
      <c r="H839" s="134" t="s">
        <v>614</v>
      </c>
      <c r="I839" s="134">
        <v>1</v>
      </c>
      <c r="J839" s="135">
        <v>48000</v>
      </c>
    </row>
    <row r="840" spans="1:10" x14ac:dyDescent="0.25">
      <c r="A840" s="134" t="s">
        <v>614</v>
      </c>
      <c r="B840" s="134" t="s">
        <v>434</v>
      </c>
      <c r="C840" s="134">
        <v>1</v>
      </c>
      <c r="D840" s="134" t="s">
        <v>397</v>
      </c>
      <c r="E840" s="134">
        <v>1</v>
      </c>
      <c r="F840" s="134" t="s">
        <v>423</v>
      </c>
      <c r="G840" s="134">
        <v>1</v>
      </c>
      <c r="H840" s="134" t="s">
        <v>614</v>
      </c>
      <c r="I840" s="134">
        <v>1</v>
      </c>
      <c r="J840" s="135">
        <v>48000</v>
      </c>
    </row>
    <row r="841" spans="1:10" x14ac:dyDescent="0.25">
      <c r="A841" s="134" t="s">
        <v>614</v>
      </c>
      <c r="B841" s="134" t="s">
        <v>423</v>
      </c>
      <c r="C841" s="134">
        <v>1</v>
      </c>
      <c r="D841" s="134" t="s">
        <v>434</v>
      </c>
      <c r="E841" s="134">
        <v>1</v>
      </c>
      <c r="F841" s="134" t="s">
        <v>397</v>
      </c>
      <c r="G841" s="134">
        <v>1</v>
      </c>
      <c r="H841" s="134" t="s">
        <v>614</v>
      </c>
      <c r="I841" s="134">
        <v>1</v>
      </c>
      <c r="J841" s="135">
        <v>48000</v>
      </c>
    </row>
    <row r="842" spans="1:10" x14ac:dyDescent="0.25">
      <c r="A842" s="134" t="s">
        <v>614</v>
      </c>
      <c r="B842" s="134" t="s">
        <v>397</v>
      </c>
      <c r="C842" s="134">
        <v>1</v>
      </c>
      <c r="D842" s="134" t="s">
        <v>423</v>
      </c>
      <c r="E842" s="134">
        <v>1</v>
      </c>
      <c r="F842" s="134" t="s">
        <v>434</v>
      </c>
      <c r="G842" s="134">
        <v>1</v>
      </c>
      <c r="H842" s="134" t="s">
        <v>614</v>
      </c>
      <c r="I842" s="134">
        <v>1</v>
      </c>
      <c r="J842" s="135">
        <v>48000</v>
      </c>
    </row>
    <row r="843" spans="1:10" x14ac:dyDescent="0.25">
      <c r="A843" s="134" t="s">
        <v>614</v>
      </c>
      <c r="B843" s="134" t="s">
        <v>435</v>
      </c>
      <c r="C843" s="134">
        <v>1</v>
      </c>
      <c r="D843" s="134" t="s">
        <v>397</v>
      </c>
      <c r="E843" s="134">
        <v>1</v>
      </c>
      <c r="F843" s="134" t="s">
        <v>478</v>
      </c>
      <c r="G843" s="134">
        <v>1</v>
      </c>
      <c r="H843" s="134" t="s">
        <v>614</v>
      </c>
      <c r="I843" s="134">
        <v>1</v>
      </c>
      <c r="J843" s="135">
        <v>48000</v>
      </c>
    </row>
    <row r="844" spans="1:10" x14ac:dyDescent="0.25">
      <c r="A844" s="134" t="s">
        <v>614</v>
      </c>
      <c r="B844" s="134" t="s">
        <v>478</v>
      </c>
      <c r="C844" s="134">
        <v>1</v>
      </c>
      <c r="D844" s="134" t="s">
        <v>435</v>
      </c>
      <c r="E844" s="134">
        <v>1</v>
      </c>
      <c r="F844" s="134" t="s">
        <v>397</v>
      </c>
      <c r="G844" s="134">
        <v>1</v>
      </c>
      <c r="H844" s="134" t="s">
        <v>614</v>
      </c>
      <c r="I844" s="134">
        <v>1</v>
      </c>
      <c r="J844" s="135">
        <v>48000</v>
      </c>
    </row>
    <row r="845" spans="1:10" x14ac:dyDescent="0.25">
      <c r="A845" s="134" t="s">
        <v>614</v>
      </c>
      <c r="B845" s="134" t="s">
        <v>397</v>
      </c>
      <c r="C845" s="134">
        <v>1</v>
      </c>
      <c r="D845" s="134" t="s">
        <v>478</v>
      </c>
      <c r="E845" s="134">
        <v>1</v>
      </c>
      <c r="F845" s="134" t="s">
        <v>435</v>
      </c>
      <c r="G845" s="134">
        <v>1</v>
      </c>
      <c r="H845" s="134" t="s">
        <v>614</v>
      </c>
      <c r="I845" s="134">
        <v>1</v>
      </c>
      <c r="J845" s="135">
        <v>48000</v>
      </c>
    </row>
    <row r="846" spans="1:10" x14ac:dyDescent="0.25">
      <c r="A846" s="134" t="s">
        <v>614</v>
      </c>
      <c r="B846" s="134" t="s">
        <v>434</v>
      </c>
      <c r="C846" s="134">
        <v>1</v>
      </c>
      <c r="D846" s="134" t="s">
        <v>397</v>
      </c>
      <c r="E846" s="134">
        <v>1</v>
      </c>
      <c r="F846" s="134" t="s">
        <v>478</v>
      </c>
      <c r="G846" s="134">
        <v>1</v>
      </c>
      <c r="H846" s="134" t="s">
        <v>614</v>
      </c>
      <c r="I846" s="134">
        <v>1</v>
      </c>
      <c r="J846" s="135">
        <v>48000</v>
      </c>
    </row>
    <row r="847" spans="1:10" x14ac:dyDescent="0.25">
      <c r="A847" s="134" t="s">
        <v>614</v>
      </c>
      <c r="B847" s="134" t="s">
        <v>478</v>
      </c>
      <c r="C847" s="134">
        <v>1</v>
      </c>
      <c r="D847" s="134" t="s">
        <v>434</v>
      </c>
      <c r="E847" s="134">
        <v>1</v>
      </c>
      <c r="F847" s="134" t="s">
        <v>397</v>
      </c>
      <c r="G847" s="134">
        <v>1</v>
      </c>
      <c r="H847" s="134" t="s">
        <v>614</v>
      </c>
      <c r="I847" s="134">
        <v>1</v>
      </c>
      <c r="J847" s="135">
        <v>48000</v>
      </c>
    </row>
    <row r="848" spans="1:10" x14ac:dyDescent="0.25">
      <c r="A848" s="134" t="s">
        <v>614</v>
      </c>
      <c r="B848" s="134" t="s">
        <v>397</v>
      </c>
      <c r="C848" s="134">
        <v>1</v>
      </c>
      <c r="D848" s="134" t="s">
        <v>478</v>
      </c>
      <c r="E848" s="134">
        <v>1</v>
      </c>
      <c r="F848" s="134" t="s">
        <v>434</v>
      </c>
      <c r="G848" s="134">
        <v>1</v>
      </c>
      <c r="H848" s="134" t="s">
        <v>614</v>
      </c>
      <c r="I848" s="134">
        <v>1</v>
      </c>
      <c r="J848" s="135">
        <v>48000</v>
      </c>
    </row>
    <row r="849" spans="1:11" x14ac:dyDescent="0.25">
      <c r="A849" s="134" t="s">
        <v>614</v>
      </c>
      <c r="B849" s="134" t="s">
        <v>435</v>
      </c>
      <c r="C849" s="134">
        <v>1</v>
      </c>
      <c r="D849" s="134" t="s">
        <v>397</v>
      </c>
      <c r="E849" s="134">
        <v>1</v>
      </c>
      <c r="F849" s="134" t="s">
        <v>424</v>
      </c>
      <c r="G849" s="134">
        <v>1</v>
      </c>
      <c r="H849" s="134" t="s">
        <v>614</v>
      </c>
      <c r="I849" s="134">
        <v>1</v>
      </c>
      <c r="J849" s="135">
        <v>48000</v>
      </c>
    </row>
    <row r="850" spans="1:11" x14ac:dyDescent="0.25">
      <c r="A850" s="134" t="s">
        <v>614</v>
      </c>
      <c r="B850" s="134" t="s">
        <v>424</v>
      </c>
      <c r="C850" s="134">
        <v>1</v>
      </c>
      <c r="D850" s="134" t="s">
        <v>435</v>
      </c>
      <c r="E850" s="134">
        <v>1</v>
      </c>
      <c r="F850" s="134" t="s">
        <v>397</v>
      </c>
      <c r="G850" s="134">
        <v>1</v>
      </c>
      <c r="H850" s="134" t="s">
        <v>614</v>
      </c>
      <c r="I850" s="134">
        <v>1</v>
      </c>
      <c r="J850" s="135">
        <v>48000</v>
      </c>
    </row>
    <row r="851" spans="1:11" x14ac:dyDescent="0.25">
      <c r="A851" s="134" t="s">
        <v>614</v>
      </c>
      <c r="B851" s="134" t="s">
        <v>397</v>
      </c>
      <c r="C851" s="134">
        <v>1</v>
      </c>
      <c r="D851" s="134" t="s">
        <v>424</v>
      </c>
      <c r="E851" s="134">
        <v>1</v>
      </c>
      <c r="F851" s="134" t="s">
        <v>435</v>
      </c>
      <c r="G851" s="134">
        <v>1</v>
      </c>
      <c r="H851" s="134" t="s">
        <v>614</v>
      </c>
      <c r="I851" s="134">
        <v>1</v>
      </c>
      <c r="J851" s="135">
        <v>48000</v>
      </c>
    </row>
    <row r="852" spans="1:11" x14ac:dyDescent="0.25">
      <c r="A852" s="134" t="s">
        <v>614</v>
      </c>
      <c r="B852" s="134" t="s">
        <v>434</v>
      </c>
      <c r="C852" s="134">
        <v>1</v>
      </c>
      <c r="D852" s="134" t="s">
        <v>397</v>
      </c>
      <c r="E852" s="134">
        <v>1</v>
      </c>
      <c r="F852" s="134" t="s">
        <v>424</v>
      </c>
      <c r="G852" s="134">
        <v>1</v>
      </c>
      <c r="H852" s="134" t="s">
        <v>614</v>
      </c>
      <c r="I852" s="134">
        <v>1</v>
      </c>
      <c r="J852" s="135">
        <v>48000</v>
      </c>
    </row>
    <row r="853" spans="1:11" x14ac:dyDescent="0.25">
      <c r="A853" s="134" t="s">
        <v>614</v>
      </c>
      <c r="B853" s="134" t="s">
        <v>424</v>
      </c>
      <c r="C853" s="134">
        <v>1</v>
      </c>
      <c r="D853" s="134" t="s">
        <v>434</v>
      </c>
      <c r="E853" s="134">
        <v>1</v>
      </c>
      <c r="F853" s="134" t="s">
        <v>397</v>
      </c>
      <c r="G853" s="134">
        <v>1</v>
      </c>
      <c r="H853" s="134" t="s">
        <v>614</v>
      </c>
      <c r="I853" s="134">
        <v>1</v>
      </c>
      <c r="J853" s="135">
        <v>48000</v>
      </c>
    </row>
    <row r="854" spans="1:11" x14ac:dyDescent="0.25">
      <c r="A854" s="134" t="s">
        <v>614</v>
      </c>
      <c r="B854" s="134" t="s">
        <v>397</v>
      </c>
      <c r="C854" s="134">
        <v>1</v>
      </c>
      <c r="D854" s="134" t="s">
        <v>424</v>
      </c>
      <c r="E854" s="134">
        <v>1</v>
      </c>
      <c r="F854" s="134" t="s">
        <v>434</v>
      </c>
      <c r="G854" s="134">
        <v>1</v>
      </c>
      <c r="H854" s="134" t="s">
        <v>614</v>
      </c>
      <c r="I854" s="134">
        <v>1</v>
      </c>
      <c r="J854" s="135">
        <v>48000</v>
      </c>
    </row>
    <row r="855" spans="1:11" x14ac:dyDescent="0.25">
      <c r="A855" s="134" t="s">
        <v>587</v>
      </c>
      <c r="B855" s="134" t="s">
        <v>581</v>
      </c>
      <c r="C855" s="134">
        <v>1</v>
      </c>
      <c r="D855" s="134" t="s">
        <v>410</v>
      </c>
      <c r="E855" s="134">
        <v>1</v>
      </c>
      <c r="H855" s="134" t="s">
        <v>587</v>
      </c>
      <c r="I855" s="134">
        <v>1</v>
      </c>
      <c r="J855" s="135">
        <v>125400</v>
      </c>
    </row>
    <row r="856" spans="1:11" x14ac:dyDescent="0.25">
      <c r="A856" s="134" t="s">
        <v>587</v>
      </c>
      <c r="B856" s="134" t="s">
        <v>410</v>
      </c>
      <c r="C856" s="134">
        <v>1</v>
      </c>
      <c r="D856" s="134" t="s">
        <v>581</v>
      </c>
      <c r="E856" s="134">
        <v>1</v>
      </c>
      <c r="H856" s="134" t="s">
        <v>587</v>
      </c>
      <c r="I856" s="134">
        <v>1</v>
      </c>
      <c r="J856" s="135">
        <v>125400</v>
      </c>
    </row>
    <row r="857" spans="1:11" x14ac:dyDescent="0.25">
      <c r="A857" s="134" t="s">
        <v>490</v>
      </c>
      <c r="B857" s="134" t="s">
        <v>477</v>
      </c>
      <c r="C857" s="134">
        <v>1</v>
      </c>
      <c r="D857" s="134" t="s">
        <v>463</v>
      </c>
      <c r="E857" s="134">
        <v>1</v>
      </c>
      <c r="H857" s="134" t="s">
        <v>490</v>
      </c>
      <c r="I857" s="134">
        <v>1</v>
      </c>
      <c r="J857" s="135">
        <v>68100</v>
      </c>
      <c r="K857" s="134" t="s">
        <v>472</v>
      </c>
    </row>
    <row r="858" spans="1:11" x14ac:dyDescent="0.25">
      <c r="A858" s="134" t="s">
        <v>490</v>
      </c>
      <c r="B858" s="134" t="s">
        <v>463</v>
      </c>
      <c r="C858" s="134">
        <v>1</v>
      </c>
      <c r="D858" s="134" t="s">
        <v>477</v>
      </c>
      <c r="E858" s="134">
        <v>1</v>
      </c>
      <c r="H858" s="134" t="s">
        <v>490</v>
      </c>
      <c r="I858" s="134">
        <v>1</v>
      </c>
      <c r="J858" s="135">
        <v>68100</v>
      </c>
      <c r="K858" s="134" t="s">
        <v>472</v>
      </c>
    </row>
    <row r="859" spans="1:11" x14ac:dyDescent="0.25">
      <c r="A859" s="134" t="s">
        <v>490</v>
      </c>
      <c r="B859" s="134" t="s">
        <v>477</v>
      </c>
      <c r="C859" s="134">
        <v>1</v>
      </c>
      <c r="D859" s="134" t="s">
        <v>455</v>
      </c>
      <c r="E859" s="134">
        <v>1</v>
      </c>
      <c r="H859" s="134" t="s">
        <v>490</v>
      </c>
      <c r="I859" s="134">
        <v>1</v>
      </c>
      <c r="J859" s="135">
        <v>68100</v>
      </c>
      <c r="K859" s="134" t="s">
        <v>472</v>
      </c>
    </row>
    <row r="860" spans="1:11" x14ac:dyDescent="0.25">
      <c r="A860" s="134" t="s">
        <v>490</v>
      </c>
      <c r="B860" s="134" t="s">
        <v>455</v>
      </c>
      <c r="C860" s="134">
        <v>1</v>
      </c>
      <c r="D860" s="134" t="s">
        <v>477</v>
      </c>
      <c r="E860" s="134">
        <v>1</v>
      </c>
      <c r="H860" s="134" t="s">
        <v>490</v>
      </c>
      <c r="I860" s="134">
        <v>1</v>
      </c>
      <c r="J860" s="135">
        <v>68100</v>
      </c>
      <c r="K860" s="134" t="s">
        <v>472</v>
      </c>
    </row>
    <row r="861" spans="1:11" x14ac:dyDescent="0.25">
      <c r="A861" s="134" t="s">
        <v>588</v>
      </c>
      <c r="B861" s="134" t="s">
        <v>581</v>
      </c>
      <c r="C861" s="134">
        <v>1</v>
      </c>
      <c r="D861" s="134" t="s">
        <v>412</v>
      </c>
      <c r="E861" s="134">
        <v>1</v>
      </c>
      <c r="H861" s="134" t="s">
        <v>588</v>
      </c>
      <c r="I861" s="134">
        <v>1</v>
      </c>
      <c r="J861" s="135">
        <v>128000</v>
      </c>
    </row>
    <row r="862" spans="1:11" x14ac:dyDescent="0.25">
      <c r="A862" s="134" t="s">
        <v>588</v>
      </c>
      <c r="B862" s="134" t="s">
        <v>412</v>
      </c>
      <c r="C862" s="134">
        <v>1</v>
      </c>
      <c r="D862" s="134" t="s">
        <v>581</v>
      </c>
      <c r="E862" s="134">
        <v>1</v>
      </c>
      <c r="H862" s="134" t="s">
        <v>588</v>
      </c>
      <c r="I862" s="134">
        <v>1</v>
      </c>
      <c r="J862" s="135">
        <v>128000</v>
      </c>
    </row>
    <row r="863" spans="1:11" x14ac:dyDescent="0.25">
      <c r="A863" s="134" t="s">
        <v>589</v>
      </c>
      <c r="B863" s="134" t="s">
        <v>581</v>
      </c>
      <c r="C863" s="134">
        <v>1</v>
      </c>
      <c r="D863" s="134" t="s">
        <v>461</v>
      </c>
      <c r="E863" s="134">
        <v>1</v>
      </c>
      <c r="F863" s="134" t="s">
        <v>412</v>
      </c>
      <c r="G863" s="134">
        <v>1</v>
      </c>
      <c r="H863" s="134" t="s">
        <v>589</v>
      </c>
      <c r="I863" s="134">
        <v>1</v>
      </c>
      <c r="J863" s="135">
        <v>152200</v>
      </c>
    </row>
    <row r="864" spans="1:11" x14ac:dyDescent="0.25">
      <c r="A864" s="134" t="s">
        <v>589</v>
      </c>
      <c r="B864" s="134" t="s">
        <v>412</v>
      </c>
      <c r="C864" s="134">
        <v>1</v>
      </c>
      <c r="D864" s="134" t="s">
        <v>581</v>
      </c>
      <c r="E864" s="134">
        <v>1</v>
      </c>
      <c r="F864" s="134" t="s">
        <v>461</v>
      </c>
      <c r="G864" s="134">
        <v>1</v>
      </c>
      <c r="H864" s="134" t="s">
        <v>589</v>
      </c>
      <c r="I864" s="134">
        <v>1</v>
      </c>
      <c r="J864" s="135">
        <v>152200</v>
      </c>
    </row>
    <row r="865" spans="1:10" x14ac:dyDescent="0.25">
      <c r="A865" s="134" t="s">
        <v>589</v>
      </c>
      <c r="B865" s="134" t="s">
        <v>461</v>
      </c>
      <c r="C865" s="134">
        <v>1</v>
      </c>
      <c r="D865" s="134" t="s">
        <v>412</v>
      </c>
      <c r="E865" s="134">
        <v>1</v>
      </c>
      <c r="F865" s="134" t="s">
        <v>581</v>
      </c>
      <c r="G865" s="134">
        <v>1</v>
      </c>
      <c r="H865" s="134" t="s">
        <v>589</v>
      </c>
      <c r="I865" s="134">
        <v>1</v>
      </c>
      <c r="J865" s="135">
        <v>152200</v>
      </c>
    </row>
    <row r="866" spans="1:10" x14ac:dyDescent="0.25">
      <c r="A866" s="134" t="s">
        <v>422</v>
      </c>
      <c r="B866" s="134" t="s">
        <v>423</v>
      </c>
      <c r="C866" s="134">
        <v>1</v>
      </c>
      <c r="D866" s="134" t="s">
        <v>409</v>
      </c>
      <c r="E866" s="134">
        <v>1</v>
      </c>
      <c r="F866" s="134" t="s">
        <v>412</v>
      </c>
      <c r="G866" s="134">
        <v>1</v>
      </c>
      <c r="H866" s="134" t="s">
        <v>422</v>
      </c>
      <c r="I866" s="134">
        <v>1</v>
      </c>
      <c r="J866" s="135">
        <v>32000</v>
      </c>
    </row>
    <row r="867" spans="1:10" x14ac:dyDescent="0.25">
      <c r="A867" s="134" t="s">
        <v>422</v>
      </c>
      <c r="B867" s="134" t="s">
        <v>478</v>
      </c>
      <c r="C867" s="134">
        <v>1</v>
      </c>
      <c r="D867" s="134" t="s">
        <v>409</v>
      </c>
      <c r="E867" s="134">
        <v>1</v>
      </c>
      <c r="F867" s="134" t="s">
        <v>412</v>
      </c>
      <c r="G867" s="134">
        <v>1</v>
      </c>
      <c r="H867" s="134" t="s">
        <v>422</v>
      </c>
      <c r="I867" s="134">
        <v>1</v>
      </c>
      <c r="J867" s="135">
        <v>32000</v>
      </c>
    </row>
    <row r="868" spans="1:10" x14ac:dyDescent="0.25">
      <c r="A868" s="134" t="s">
        <v>422</v>
      </c>
      <c r="B868" s="134" t="s">
        <v>424</v>
      </c>
      <c r="C868" s="134">
        <v>1</v>
      </c>
      <c r="D868" s="134" t="s">
        <v>409</v>
      </c>
      <c r="E868" s="134">
        <v>1</v>
      </c>
      <c r="F868" s="134" t="s">
        <v>412</v>
      </c>
      <c r="G868" s="134">
        <v>1</v>
      </c>
      <c r="H868" s="134" t="s">
        <v>422</v>
      </c>
      <c r="I868" s="134">
        <v>1</v>
      </c>
      <c r="J868" s="135">
        <v>32000</v>
      </c>
    </row>
    <row r="869" spans="1:10" x14ac:dyDescent="0.25">
      <c r="A869" s="134" t="s">
        <v>590</v>
      </c>
      <c r="B869" s="134" t="s">
        <v>581</v>
      </c>
      <c r="C869" s="134">
        <v>1</v>
      </c>
      <c r="D869" s="134" t="s">
        <v>451</v>
      </c>
      <c r="E869" s="134">
        <v>1</v>
      </c>
      <c r="H869" s="134" t="s">
        <v>590</v>
      </c>
      <c r="I869" s="134">
        <v>1</v>
      </c>
      <c r="J869" s="135">
        <v>123700</v>
      </c>
    </row>
    <row r="870" spans="1:10" x14ac:dyDescent="0.25">
      <c r="A870" s="134" t="s">
        <v>590</v>
      </c>
      <c r="B870" s="134" t="s">
        <v>451</v>
      </c>
      <c r="C870" s="134">
        <v>1</v>
      </c>
      <c r="D870" s="134" t="s">
        <v>581</v>
      </c>
      <c r="E870" s="134">
        <v>1</v>
      </c>
      <c r="H870" s="134" t="s">
        <v>590</v>
      </c>
      <c r="I870" s="134">
        <v>1</v>
      </c>
      <c r="J870" s="135">
        <v>123700</v>
      </c>
    </row>
    <row r="871" spans="1:10" x14ac:dyDescent="0.25">
      <c r="A871" s="134" t="s">
        <v>462</v>
      </c>
      <c r="B871" s="134" t="s">
        <v>422</v>
      </c>
      <c r="C871" s="134">
        <v>1</v>
      </c>
      <c r="D871" s="134" t="s">
        <v>55</v>
      </c>
      <c r="E871" s="134">
        <v>1</v>
      </c>
      <c r="F871" s="134" t="s">
        <v>463</v>
      </c>
      <c r="G871" s="134">
        <v>1</v>
      </c>
      <c r="H871" s="134" t="s">
        <v>462</v>
      </c>
      <c r="I871" s="134">
        <v>1</v>
      </c>
      <c r="J871" s="135">
        <v>44000</v>
      </c>
    </row>
    <row r="872" spans="1:10" x14ac:dyDescent="0.25">
      <c r="A872" s="134" t="s">
        <v>462</v>
      </c>
      <c r="B872" s="134" t="s">
        <v>422</v>
      </c>
      <c r="C872" s="134">
        <v>1</v>
      </c>
      <c r="D872" s="134" t="s">
        <v>259</v>
      </c>
      <c r="E872" s="134">
        <v>1</v>
      </c>
      <c r="F872" s="134" t="s">
        <v>463</v>
      </c>
      <c r="G872" s="134">
        <v>1</v>
      </c>
      <c r="H872" s="134" t="s">
        <v>462</v>
      </c>
      <c r="I872" s="134">
        <v>1</v>
      </c>
      <c r="J872" s="135">
        <v>44000</v>
      </c>
    </row>
    <row r="873" spans="1:10" x14ac:dyDescent="0.25">
      <c r="A873" s="134" t="s">
        <v>462</v>
      </c>
      <c r="B873" s="134" t="s">
        <v>422</v>
      </c>
      <c r="C873" s="134">
        <v>1</v>
      </c>
      <c r="D873" s="134" t="s">
        <v>55</v>
      </c>
      <c r="E873" s="134">
        <v>1</v>
      </c>
      <c r="F873" s="134" t="s">
        <v>262</v>
      </c>
      <c r="G873" s="134">
        <v>1</v>
      </c>
      <c r="H873" s="134" t="s">
        <v>462</v>
      </c>
      <c r="I873" s="134">
        <v>1</v>
      </c>
      <c r="J873" s="135">
        <v>44000</v>
      </c>
    </row>
    <row r="874" spans="1:10" x14ac:dyDescent="0.25">
      <c r="A874" s="134" t="s">
        <v>462</v>
      </c>
      <c r="B874" s="134" t="s">
        <v>422</v>
      </c>
      <c r="C874" s="134">
        <v>1</v>
      </c>
      <c r="D874" s="134" t="s">
        <v>259</v>
      </c>
      <c r="E874" s="134">
        <v>1</v>
      </c>
      <c r="F874" s="134" t="s">
        <v>262</v>
      </c>
      <c r="G874" s="134">
        <v>1</v>
      </c>
      <c r="H874" s="134" t="s">
        <v>462</v>
      </c>
      <c r="I874" s="134">
        <v>1</v>
      </c>
      <c r="J874" s="135">
        <v>44000</v>
      </c>
    </row>
    <row r="875" spans="1:10" x14ac:dyDescent="0.25">
      <c r="A875" s="134" t="s">
        <v>592</v>
      </c>
      <c r="B875" s="134" t="s">
        <v>430</v>
      </c>
      <c r="C875" s="134">
        <v>1</v>
      </c>
      <c r="D875" s="134" t="s">
        <v>397</v>
      </c>
      <c r="E875" s="134">
        <v>1</v>
      </c>
      <c r="F875" s="134" t="s">
        <v>427</v>
      </c>
      <c r="G875" s="134">
        <v>1</v>
      </c>
      <c r="H875" s="134" t="s">
        <v>592</v>
      </c>
      <c r="I875" s="134">
        <v>1</v>
      </c>
      <c r="J875" s="135">
        <v>120000</v>
      </c>
    </row>
    <row r="876" spans="1:10" x14ac:dyDescent="0.25">
      <c r="A876" s="134" t="s">
        <v>592</v>
      </c>
      <c r="B876" s="134" t="s">
        <v>427</v>
      </c>
      <c r="C876" s="134">
        <v>1</v>
      </c>
      <c r="D876" s="134" t="s">
        <v>430</v>
      </c>
      <c r="E876" s="134">
        <v>1</v>
      </c>
      <c r="F876" s="134" t="s">
        <v>397</v>
      </c>
      <c r="G876" s="134">
        <v>1</v>
      </c>
      <c r="H876" s="134" t="s">
        <v>592</v>
      </c>
      <c r="I876" s="134">
        <v>1</v>
      </c>
      <c r="J876" s="135">
        <v>120000</v>
      </c>
    </row>
    <row r="877" spans="1:10" x14ac:dyDescent="0.25">
      <c r="A877" s="134" t="s">
        <v>592</v>
      </c>
      <c r="B877" s="134" t="s">
        <v>397</v>
      </c>
      <c r="C877" s="134">
        <v>1</v>
      </c>
      <c r="D877" s="134" t="s">
        <v>427</v>
      </c>
      <c r="E877" s="134">
        <v>1</v>
      </c>
      <c r="F877" s="134" t="s">
        <v>430</v>
      </c>
      <c r="G877" s="134">
        <v>1</v>
      </c>
      <c r="H877" s="134" t="s">
        <v>592</v>
      </c>
      <c r="I877" s="134">
        <v>1</v>
      </c>
      <c r="J877" s="135">
        <v>120000</v>
      </c>
    </row>
    <row r="878" spans="1:10" x14ac:dyDescent="0.25">
      <c r="A878" s="134" t="s">
        <v>592</v>
      </c>
      <c r="B878" s="134" t="s">
        <v>431</v>
      </c>
      <c r="C878" s="134">
        <v>1</v>
      </c>
      <c r="D878" s="134" t="s">
        <v>397</v>
      </c>
      <c r="E878" s="134">
        <v>1</v>
      </c>
      <c r="F878" s="134" t="s">
        <v>427</v>
      </c>
      <c r="G878" s="134">
        <v>1</v>
      </c>
      <c r="H878" s="134" t="s">
        <v>592</v>
      </c>
      <c r="I878" s="134">
        <v>1</v>
      </c>
      <c r="J878" s="135">
        <v>120000</v>
      </c>
    </row>
    <row r="879" spans="1:10" x14ac:dyDescent="0.25">
      <c r="A879" s="134" t="s">
        <v>592</v>
      </c>
      <c r="B879" s="134" t="s">
        <v>397</v>
      </c>
      <c r="C879" s="134">
        <v>1</v>
      </c>
      <c r="D879" s="134" t="s">
        <v>427</v>
      </c>
      <c r="E879" s="134">
        <v>1</v>
      </c>
      <c r="F879" s="134" t="s">
        <v>431</v>
      </c>
      <c r="G879" s="134">
        <v>1</v>
      </c>
      <c r="H879" s="134" t="s">
        <v>592</v>
      </c>
      <c r="I879" s="134">
        <v>1</v>
      </c>
      <c r="J879" s="135">
        <v>120000</v>
      </c>
    </row>
    <row r="880" spans="1:10" x14ac:dyDescent="0.25">
      <c r="A880" s="134" t="s">
        <v>592</v>
      </c>
      <c r="B880" s="134" t="s">
        <v>427</v>
      </c>
      <c r="C880" s="134">
        <v>1</v>
      </c>
      <c r="D880" s="134" t="s">
        <v>431</v>
      </c>
      <c r="E880" s="134">
        <v>1</v>
      </c>
      <c r="F880" s="134" t="s">
        <v>397</v>
      </c>
      <c r="G880" s="134">
        <v>1</v>
      </c>
      <c r="H880" s="134" t="s">
        <v>592</v>
      </c>
      <c r="I880" s="134">
        <v>1</v>
      </c>
      <c r="J880" s="135">
        <v>120000</v>
      </c>
    </row>
    <row r="881" spans="1:10" x14ac:dyDescent="0.25">
      <c r="A881" s="134" t="s">
        <v>592</v>
      </c>
      <c r="B881" s="134" t="s">
        <v>432</v>
      </c>
      <c r="C881" s="134">
        <v>1</v>
      </c>
      <c r="D881" s="134" t="s">
        <v>397</v>
      </c>
      <c r="E881" s="134">
        <v>1</v>
      </c>
      <c r="F881" s="134" t="s">
        <v>427</v>
      </c>
      <c r="G881" s="134">
        <v>1</v>
      </c>
      <c r="H881" s="134" t="s">
        <v>592</v>
      </c>
      <c r="I881" s="134">
        <v>1</v>
      </c>
      <c r="J881" s="135">
        <v>120000</v>
      </c>
    </row>
    <row r="882" spans="1:10" x14ac:dyDescent="0.25">
      <c r="A882" s="134" t="s">
        <v>592</v>
      </c>
      <c r="B882" s="134" t="s">
        <v>397</v>
      </c>
      <c r="C882" s="134">
        <v>1</v>
      </c>
      <c r="D882" s="134" t="s">
        <v>427</v>
      </c>
      <c r="E882" s="134">
        <v>1</v>
      </c>
      <c r="F882" s="134" t="s">
        <v>432</v>
      </c>
      <c r="G882" s="134">
        <v>1</v>
      </c>
      <c r="H882" s="134" t="s">
        <v>592</v>
      </c>
      <c r="I882" s="134">
        <v>1</v>
      </c>
      <c r="J882" s="135">
        <v>120000</v>
      </c>
    </row>
    <row r="883" spans="1:10" x14ac:dyDescent="0.25">
      <c r="A883" s="134" t="s">
        <v>592</v>
      </c>
      <c r="B883" s="134" t="s">
        <v>427</v>
      </c>
      <c r="C883" s="134">
        <v>1</v>
      </c>
      <c r="D883" s="134" t="s">
        <v>432</v>
      </c>
      <c r="E883" s="134">
        <v>1</v>
      </c>
      <c r="F883" s="134" t="s">
        <v>397</v>
      </c>
      <c r="G883" s="134">
        <v>1</v>
      </c>
      <c r="H883" s="134" t="s">
        <v>592</v>
      </c>
      <c r="I883" s="134">
        <v>1</v>
      </c>
      <c r="J883" s="135">
        <v>120000</v>
      </c>
    </row>
    <row r="884" spans="1:10" x14ac:dyDescent="0.25">
      <c r="A884" s="134" t="s">
        <v>592</v>
      </c>
      <c r="B884" s="134" t="s">
        <v>433</v>
      </c>
      <c r="C884" s="134">
        <v>1</v>
      </c>
      <c r="D884" s="134" t="s">
        <v>397</v>
      </c>
      <c r="E884" s="134">
        <v>1</v>
      </c>
      <c r="F884" s="134" t="s">
        <v>427</v>
      </c>
      <c r="G884" s="134">
        <v>1</v>
      </c>
      <c r="H884" s="134" t="s">
        <v>592</v>
      </c>
      <c r="I884" s="134">
        <v>1</v>
      </c>
      <c r="J884" s="135">
        <v>120000</v>
      </c>
    </row>
    <row r="885" spans="1:10" x14ac:dyDescent="0.25">
      <c r="A885" s="134" t="s">
        <v>592</v>
      </c>
      <c r="B885" s="134" t="s">
        <v>397</v>
      </c>
      <c r="C885" s="134">
        <v>1</v>
      </c>
      <c r="D885" s="134" t="s">
        <v>427</v>
      </c>
      <c r="E885" s="134">
        <v>1</v>
      </c>
      <c r="F885" s="134" t="s">
        <v>433</v>
      </c>
      <c r="G885" s="134">
        <v>1</v>
      </c>
      <c r="H885" s="134" t="s">
        <v>592</v>
      </c>
      <c r="I885" s="134">
        <v>1</v>
      </c>
      <c r="J885" s="135">
        <v>120000</v>
      </c>
    </row>
    <row r="886" spans="1:10" x14ac:dyDescent="0.25">
      <c r="A886" s="134" t="s">
        <v>592</v>
      </c>
      <c r="B886" s="134" t="s">
        <v>427</v>
      </c>
      <c r="C886" s="134">
        <v>1</v>
      </c>
      <c r="D886" s="134" t="s">
        <v>433</v>
      </c>
      <c r="E886" s="134">
        <v>1</v>
      </c>
      <c r="F886" s="134" t="s">
        <v>397</v>
      </c>
      <c r="G886" s="134">
        <v>1</v>
      </c>
      <c r="H886" s="134" t="s">
        <v>592</v>
      </c>
      <c r="I886" s="134">
        <v>1</v>
      </c>
      <c r="J886" s="135">
        <v>120000</v>
      </c>
    </row>
    <row r="887" spans="1:10" x14ac:dyDescent="0.25">
      <c r="A887" s="134" t="s">
        <v>592</v>
      </c>
      <c r="B887" s="134" t="s">
        <v>435</v>
      </c>
      <c r="C887" s="134">
        <v>1</v>
      </c>
      <c r="D887" s="134" t="s">
        <v>397</v>
      </c>
      <c r="E887" s="134">
        <v>1</v>
      </c>
      <c r="F887" s="134" t="s">
        <v>427</v>
      </c>
      <c r="G887" s="134">
        <v>1</v>
      </c>
      <c r="H887" s="134" t="s">
        <v>592</v>
      </c>
      <c r="I887" s="134">
        <v>1</v>
      </c>
      <c r="J887" s="135">
        <v>120000</v>
      </c>
    </row>
    <row r="888" spans="1:10" x14ac:dyDescent="0.25">
      <c r="A888" s="134" t="s">
        <v>592</v>
      </c>
      <c r="B888" s="134" t="s">
        <v>397</v>
      </c>
      <c r="C888" s="134">
        <v>1</v>
      </c>
      <c r="D888" s="134" t="s">
        <v>427</v>
      </c>
      <c r="E888" s="134">
        <v>1</v>
      </c>
      <c r="F888" s="134" t="s">
        <v>435</v>
      </c>
      <c r="G888" s="134">
        <v>1</v>
      </c>
      <c r="H888" s="134" t="s">
        <v>592</v>
      </c>
      <c r="I888" s="134">
        <v>1</v>
      </c>
      <c r="J888" s="135">
        <v>120000</v>
      </c>
    </row>
    <row r="889" spans="1:10" x14ac:dyDescent="0.25">
      <c r="A889" s="134" t="s">
        <v>592</v>
      </c>
      <c r="B889" s="134" t="s">
        <v>427</v>
      </c>
      <c r="C889" s="134">
        <v>1</v>
      </c>
      <c r="D889" s="134" t="s">
        <v>435</v>
      </c>
      <c r="E889" s="134">
        <v>1</v>
      </c>
      <c r="F889" s="134" t="s">
        <v>397</v>
      </c>
      <c r="G889" s="134">
        <v>1</v>
      </c>
      <c r="H889" s="134" t="s">
        <v>592</v>
      </c>
      <c r="I889" s="134">
        <v>1</v>
      </c>
      <c r="J889" s="135">
        <v>120000</v>
      </c>
    </row>
    <row r="890" spans="1:10" x14ac:dyDescent="0.25">
      <c r="A890" s="134" t="s">
        <v>592</v>
      </c>
      <c r="B890" s="134" t="s">
        <v>434</v>
      </c>
      <c r="C890" s="134">
        <v>1</v>
      </c>
      <c r="D890" s="134" t="s">
        <v>397</v>
      </c>
      <c r="E890" s="134">
        <v>1</v>
      </c>
      <c r="F890" s="134" t="s">
        <v>427</v>
      </c>
      <c r="G890" s="134">
        <v>1</v>
      </c>
      <c r="H890" s="134" t="s">
        <v>592</v>
      </c>
      <c r="I890" s="134">
        <v>1</v>
      </c>
      <c r="J890" s="135">
        <v>120000</v>
      </c>
    </row>
    <row r="891" spans="1:10" x14ac:dyDescent="0.25">
      <c r="A891" s="134" t="s">
        <v>592</v>
      </c>
      <c r="B891" s="134" t="s">
        <v>397</v>
      </c>
      <c r="C891" s="134">
        <v>1</v>
      </c>
      <c r="D891" s="134" t="s">
        <v>427</v>
      </c>
      <c r="E891" s="134">
        <v>1</v>
      </c>
      <c r="F891" s="134" t="s">
        <v>434</v>
      </c>
      <c r="G891" s="134">
        <v>1</v>
      </c>
      <c r="H891" s="134" t="s">
        <v>592</v>
      </c>
      <c r="I891" s="134">
        <v>1</v>
      </c>
      <c r="J891" s="135">
        <v>120000</v>
      </c>
    </row>
    <row r="892" spans="1:10" x14ac:dyDescent="0.25">
      <c r="A892" s="134" t="s">
        <v>592</v>
      </c>
      <c r="B892" s="134" t="s">
        <v>427</v>
      </c>
      <c r="C892" s="134">
        <v>1</v>
      </c>
      <c r="D892" s="134" t="s">
        <v>434</v>
      </c>
      <c r="E892" s="134">
        <v>1</v>
      </c>
      <c r="F892" s="134" t="s">
        <v>397</v>
      </c>
      <c r="G892" s="134">
        <v>1</v>
      </c>
      <c r="H892" s="134" t="s">
        <v>592</v>
      </c>
      <c r="I892" s="134">
        <v>1</v>
      </c>
      <c r="J892" s="135">
        <v>120000</v>
      </c>
    </row>
    <row r="893" spans="1:10" x14ac:dyDescent="0.25">
      <c r="A893" s="134" t="s">
        <v>624</v>
      </c>
      <c r="B893" s="134" t="s">
        <v>427</v>
      </c>
      <c r="C893" s="134">
        <v>1</v>
      </c>
      <c r="D893" s="134" t="s">
        <v>436</v>
      </c>
      <c r="E893" s="134">
        <v>1</v>
      </c>
      <c r="H893" s="134" t="s">
        <v>624</v>
      </c>
      <c r="I893" s="134">
        <v>1</v>
      </c>
      <c r="J893" s="135">
        <v>96000</v>
      </c>
    </row>
    <row r="894" spans="1:10" x14ac:dyDescent="0.25">
      <c r="A894" s="134" t="s">
        <v>399</v>
      </c>
      <c r="B894" s="134" t="s">
        <v>50</v>
      </c>
      <c r="C894" s="134">
        <v>1</v>
      </c>
      <c r="H894" s="134" t="s">
        <v>399</v>
      </c>
      <c r="I894" s="134">
        <v>1</v>
      </c>
    </row>
    <row r="895" spans="1:10" x14ac:dyDescent="0.25">
      <c r="A895" s="134" t="s">
        <v>606</v>
      </c>
      <c r="B895" s="134" t="s">
        <v>594</v>
      </c>
      <c r="C895" s="134">
        <v>1</v>
      </c>
      <c r="D895" s="134" t="s">
        <v>474</v>
      </c>
      <c r="E895" s="134">
        <v>1</v>
      </c>
      <c r="H895" s="134" t="s">
        <v>606</v>
      </c>
      <c r="I895" s="134">
        <v>1</v>
      </c>
      <c r="J895" s="135">
        <v>70000</v>
      </c>
    </row>
    <row r="896" spans="1:10" x14ac:dyDescent="0.25">
      <c r="A896" s="134" t="s">
        <v>606</v>
      </c>
      <c r="B896" s="134" t="s">
        <v>474</v>
      </c>
      <c r="C896" s="134">
        <v>1</v>
      </c>
      <c r="D896" s="134" t="s">
        <v>594</v>
      </c>
      <c r="E896" s="134">
        <v>1</v>
      </c>
      <c r="H896" s="134" t="s">
        <v>606</v>
      </c>
      <c r="I896" s="134">
        <v>1</v>
      </c>
      <c r="J896" s="135">
        <v>70000</v>
      </c>
    </row>
    <row r="897" spans="1:11" x14ac:dyDescent="0.25">
      <c r="A897" s="134" t="s">
        <v>474</v>
      </c>
      <c r="B897" s="134" t="s">
        <v>458</v>
      </c>
      <c r="C897" s="134">
        <v>1</v>
      </c>
      <c r="D897" s="134" t="s">
        <v>409</v>
      </c>
      <c r="E897" s="134">
        <v>1</v>
      </c>
      <c r="H897" s="134" t="s">
        <v>474</v>
      </c>
      <c r="I897" s="134">
        <v>1</v>
      </c>
      <c r="J897" s="135">
        <v>9000</v>
      </c>
      <c r="K897" s="134" t="s">
        <v>473</v>
      </c>
    </row>
    <row r="898" spans="1:11" x14ac:dyDescent="0.25">
      <c r="A898" s="134" t="s">
        <v>474</v>
      </c>
      <c r="B898" s="134" t="s">
        <v>409</v>
      </c>
      <c r="C898" s="134">
        <v>1</v>
      </c>
      <c r="D898" s="134" t="s">
        <v>458</v>
      </c>
      <c r="E898" s="134">
        <v>1</v>
      </c>
      <c r="H898" s="134" t="s">
        <v>474</v>
      </c>
      <c r="I898" s="134">
        <v>1</v>
      </c>
      <c r="J898" s="135">
        <v>9000</v>
      </c>
      <c r="K898" s="134" t="s">
        <v>473</v>
      </c>
    </row>
    <row r="899" spans="1:11" x14ac:dyDescent="0.25">
      <c r="A899" s="134" t="s">
        <v>591</v>
      </c>
      <c r="B899" s="134" t="s">
        <v>581</v>
      </c>
      <c r="C899" s="134">
        <v>1</v>
      </c>
      <c r="D899" s="134" t="s">
        <v>455</v>
      </c>
      <c r="E899" s="134">
        <v>1</v>
      </c>
      <c r="F899" s="134" t="s">
        <v>412</v>
      </c>
      <c r="G899" s="134">
        <v>1</v>
      </c>
      <c r="H899" s="134" t="s">
        <v>591</v>
      </c>
      <c r="I899" s="134">
        <v>1</v>
      </c>
      <c r="J899" s="135">
        <v>153300</v>
      </c>
    </row>
    <row r="900" spans="1:11" x14ac:dyDescent="0.25">
      <c r="A900" s="134" t="s">
        <v>591</v>
      </c>
      <c r="B900" s="134" t="s">
        <v>412</v>
      </c>
      <c r="C900" s="134">
        <v>1</v>
      </c>
      <c r="D900" s="134" t="s">
        <v>581</v>
      </c>
      <c r="E900" s="134">
        <v>1</v>
      </c>
      <c r="F900" s="134" t="s">
        <v>455</v>
      </c>
      <c r="G900" s="134">
        <v>1</v>
      </c>
      <c r="H900" s="134" t="s">
        <v>591</v>
      </c>
      <c r="I900" s="134">
        <v>1</v>
      </c>
      <c r="J900" s="135">
        <v>153300</v>
      </c>
    </row>
    <row r="901" spans="1:11" x14ac:dyDescent="0.25">
      <c r="A901" s="134" t="s">
        <v>591</v>
      </c>
      <c r="B901" s="134" t="s">
        <v>455</v>
      </c>
      <c r="C901" s="134">
        <v>1</v>
      </c>
      <c r="D901" s="134" t="s">
        <v>412</v>
      </c>
      <c r="E901" s="134">
        <v>1</v>
      </c>
      <c r="F901" s="134" t="s">
        <v>581</v>
      </c>
      <c r="G901" s="134">
        <v>1</v>
      </c>
      <c r="H901" s="134" t="s">
        <v>591</v>
      </c>
      <c r="I901" s="134">
        <v>1</v>
      </c>
      <c r="J901" s="135">
        <v>153300</v>
      </c>
    </row>
    <row r="902" spans="1:11" x14ac:dyDescent="0.25">
      <c r="A902" s="134" t="s">
        <v>591</v>
      </c>
      <c r="B902" s="134" t="s">
        <v>581</v>
      </c>
      <c r="C902" s="134">
        <v>1</v>
      </c>
      <c r="D902" s="134" t="s">
        <v>463</v>
      </c>
      <c r="E902" s="134">
        <v>1</v>
      </c>
      <c r="F902" s="134" t="s">
        <v>412</v>
      </c>
      <c r="G902" s="134">
        <v>1</v>
      </c>
      <c r="H902" s="134" t="s">
        <v>591</v>
      </c>
      <c r="I902" s="134">
        <v>1</v>
      </c>
      <c r="J902" s="135">
        <v>153300</v>
      </c>
    </row>
    <row r="903" spans="1:11" x14ac:dyDescent="0.25">
      <c r="A903" s="134" t="s">
        <v>591</v>
      </c>
      <c r="B903" s="134" t="s">
        <v>412</v>
      </c>
      <c r="C903" s="134">
        <v>1</v>
      </c>
      <c r="D903" s="134" t="s">
        <v>581</v>
      </c>
      <c r="E903" s="134">
        <v>1</v>
      </c>
      <c r="F903" s="134" t="s">
        <v>463</v>
      </c>
      <c r="G903" s="134">
        <v>1</v>
      </c>
      <c r="H903" s="134" t="s">
        <v>591</v>
      </c>
      <c r="I903" s="134">
        <v>1</v>
      </c>
      <c r="J903" s="135">
        <v>153300</v>
      </c>
    </row>
    <row r="904" spans="1:11" x14ac:dyDescent="0.25">
      <c r="A904" s="134" t="s">
        <v>591</v>
      </c>
      <c r="B904" s="134" t="s">
        <v>463</v>
      </c>
      <c r="C904" s="134">
        <v>1</v>
      </c>
      <c r="D904" s="134" t="s">
        <v>412</v>
      </c>
      <c r="E904" s="134">
        <v>1</v>
      </c>
      <c r="F904" s="134" t="s">
        <v>581</v>
      </c>
      <c r="G904" s="134">
        <v>1</v>
      </c>
      <c r="H904" s="134" t="s">
        <v>591</v>
      </c>
      <c r="I904" s="134">
        <v>1</v>
      </c>
      <c r="J904" s="135">
        <v>153300</v>
      </c>
    </row>
    <row r="905" spans="1:11" x14ac:dyDescent="0.25">
      <c r="A905" s="134" t="s">
        <v>581</v>
      </c>
      <c r="B905" s="134" t="s">
        <v>429</v>
      </c>
      <c r="C905" s="134">
        <v>1</v>
      </c>
      <c r="D905" s="134" t="s">
        <v>397</v>
      </c>
      <c r="E905" s="134">
        <v>1</v>
      </c>
      <c r="F905" s="134" t="s">
        <v>427</v>
      </c>
      <c r="G905" s="134">
        <v>1</v>
      </c>
      <c r="H905" s="134" t="s">
        <v>581</v>
      </c>
      <c r="I905" s="134">
        <v>1</v>
      </c>
      <c r="J905" s="135">
        <v>100000</v>
      </c>
    </row>
    <row r="906" spans="1:11" x14ac:dyDescent="0.25">
      <c r="A906" s="134" t="s">
        <v>581</v>
      </c>
      <c r="B906" s="134" t="s">
        <v>397</v>
      </c>
      <c r="C906" s="134">
        <v>1</v>
      </c>
      <c r="D906" s="134" t="s">
        <v>427</v>
      </c>
      <c r="E906" s="134">
        <v>1</v>
      </c>
      <c r="F906" s="134" t="s">
        <v>429</v>
      </c>
      <c r="G906" s="134">
        <v>1</v>
      </c>
      <c r="H906" s="134" t="s">
        <v>581</v>
      </c>
      <c r="I906" s="134">
        <v>1</v>
      </c>
      <c r="J906" s="135">
        <v>100000</v>
      </c>
    </row>
    <row r="907" spans="1:11" x14ac:dyDescent="0.25">
      <c r="A907" s="134" t="s">
        <v>581</v>
      </c>
      <c r="B907" s="134" t="s">
        <v>427</v>
      </c>
      <c r="C907" s="134">
        <v>1</v>
      </c>
      <c r="D907" s="134" t="s">
        <v>429</v>
      </c>
      <c r="E907" s="134">
        <v>1</v>
      </c>
      <c r="F907" s="134" t="s">
        <v>397</v>
      </c>
      <c r="G907" s="134">
        <v>1</v>
      </c>
      <c r="H907" s="134" t="s">
        <v>581</v>
      </c>
      <c r="I907" s="134">
        <v>1</v>
      </c>
      <c r="J907" s="135">
        <v>100000</v>
      </c>
    </row>
  </sheetData>
  <phoneticPr fontId="6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670E0-248B-4A71-AA07-B7FBCD727C80}">
  <sheetPr codeName="Sheet12"/>
  <dimension ref="A1:G33"/>
  <sheetViews>
    <sheetView showGridLines="0" workbookViewId="0">
      <selection activeCell="G38" sqref="G38"/>
    </sheetView>
  </sheetViews>
  <sheetFormatPr defaultRowHeight="15" x14ac:dyDescent="0.25"/>
  <cols>
    <col min="1" max="1" width="9.140625" style="6"/>
    <col min="2" max="2" width="23.5703125" bestFit="1" customWidth="1"/>
    <col min="3" max="3" width="10.140625" style="4" bestFit="1" customWidth="1"/>
    <col min="4" max="4" width="2.7109375" customWidth="1"/>
    <col min="5" max="5" width="9.140625" style="6"/>
    <col min="6" max="6" width="21.85546875" bestFit="1" customWidth="1"/>
    <col min="7" max="7" width="10.140625" style="4" bestFit="1" customWidth="1"/>
  </cols>
  <sheetData>
    <row r="1" spans="1:7" x14ac:dyDescent="0.25">
      <c r="A1" s="100" t="s">
        <v>528</v>
      </c>
      <c r="B1" s="100" t="s">
        <v>495</v>
      </c>
      <c r="C1" s="101" t="s">
        <v>285</v>
      </c>
      <c r="E1" s="100" t="s">
        <v>528</v>
      </c>
      <c r="F1" s="100" t="s">
        <v>495</v>
      </c>
      <c r="G1" s="101" t="s">
        <v>285</v>
      </c>
    </row>
    <row r="2" spans="1:7" x14ac:dyDescent="0.25">
      <c r="A2" s="54"/>
      <c r="B2" s="102" t="s">
        <v>343</v>
      </c>
      <c r="C2" s="82">
        <v>188000</v>
      </c>
      <c r="E2" s="54"/>
      <c r="F2" s="102" t="s">
        <v>536</v>
      </c>
      <c r="G2" s="82">
        <v>7200</v>
      </c>
    </row>
    <row r="3" spans="1:7" x14ac:dyDescent="0.25">
      <c r="A3" s="54"/>
      <c r="B3" s="102" t="s">
        <v>327</v>
      </c>
      <c r="C3" s="82">
        <v>12300</v>
      </c>
      <c r="E3" s="54"/>
      <c r="F3" s="102" t="s">
        <v>532</v>
      </c>
      <c r="G3" s="82">
        <v>200</v>
      </c>
    </row>
    <row r="4" spans="1:7" x14ac:dyDescent="0.25">
      <c r="A4" s="54"/>
      <c r="B4" s="102" t="s">
        <v>325</v>
      </c>
      <c r="C4" s="82">
        <v>5233</v>
      </c>
      <c r="E4" s="54"/>
      <c r="F4" s="102" t="s">
        <v>363</v>
      </c>
      <c r="G4" s="82">
        <v>150000</v>
      </c>
    </row>
    <row r="5" spans="1:7" x14ac:dyDescent="0.25">
      <c r="A5" s="54"/>
      <c r="B5" s="102" t="s">
        <v>329</v>
      </c>
      <c r="C5" s="82">
        <v>6500</v>
      </c>
      <c r="E5" s="54"/>
      <c r="F5" s="102" t="s">
        <v>358</v>
      </c>
      <c r="G5" s="82">
        <v>25000</v>
      </c>
    </row>
    <row r="6" spans="1:7" x14ac:dyDescent="0.25">
      <c r="A6" s="54"/>
      <c r="B6" s="102" t="s">
        <v>354</v>
      </c>
      <c r="C6" s="82">
        <v>25000</v>
      </c>
      <c r="E6" s="54"/>
      <c r="F6" s="102" t="s">
        <v>501</v>
      </c>
      <c r="G6" s="82">
        <v>200</v>
      </c>
    </row>
    <row r="7" spans="1:7" x14ac:dyDescent="0.25">
      <c r="A7" s="54"/>
      <c r="B7" s="102" t="s">
        <v>496</v>
      </c>
      <c r="C7" s="82"/>
      <c r="E7" s="54"/>
      <c r="F7" s="102" t="s">
        <v>346</v>
      </c>
      <c r="G7" s="82">
        <v>800500</v>
      </c>
    </row>
    <row r="8" spans="1:7" x14ac:dyDescent="0.25">
      <c r="A8" s="54"/>
      <c r="B8" s="102" t="s">
        <v>497</v>
      </c>
      <c r="C8" s="82"/>
      <c r="E8" s="54"/>
      <c r="F8" s="102" t="s">
        <v>347</v>
      </c>
      <c r="G8" s="82">
        <v>566000</v>
      </c>
    </row>
    <row r="9" spans="1:7" x14ac:dyDescent="0.25">
      <c r="A9" s="54"/>
      <c r="B9" s="102" t="s">
        <v>498</v>
      </c>
      <c r="C9" s="82"/>
      <c r="E9" s="54"/>
      <c r="F9" s="102" t="s">
        <v>348</v>
      </c>
      <c r="G9" s="82">
        <v>110000</v>
      </c>
    </row>
    <row r="10" spans="1:7" x14ac:dyDescent="0.25">
      <c r="A10" s="54"/>
      <c r="B10" s="102" t="s">
        <v>326</v>
      </c>
      <c r="C10" s="82">
        <v>500</v>
      </c>
      <c r="E10" s="54"/>
      <c r="F10" s="102" t="s">
        <v>52</v>
      </c>
      <c r="G10" s="82">
        <v>6150</v>
      </c>
    </row>
    <row r="11" spans="1:7" x14ac:dyDescent="0.25">
      <c r="A11" s="54"/>
      <c r="B11" s="102" t="s">
        <v>344</v>
      </c>
      <c r="C11" s="82">
        <v>916250</v>
      </c>
      <c r="E11" s="54"/>
      <c r="F11" s="102" t="s">
        <v>359</v>
      </c>
      <c r="G11" s="82">
        <v>25000</v>
      </c>
    </row>
    <row r="12" spans="1:7" x14ac:dyDescent="0.25">
      <c r="A12" s="54"/>
      <c r="B12" s="102" t="s">
        <v>384</v>
      </c>
      <c r="C12" s="82">
        <v>20</v>
      </c>
      <c r="E12" s="54"/>
      <c r="F12" s="102" t="s">
        <v>5</v>
      </c>
      <c r="G12" s="82">
        <v>800</v>
      </c>
    </row>
    <row r="13" spans="1:7" x14ac:dyDescent="0.25">
      <c r="A13" s="54"/>
      <c r="B13" s="102" t="s">
        <v>351</v>
      </c>
      <c r="C13" s="82">
        <v>3800000</v>
      </c>
      <c r="E13" s="54"/>
      <c r="F13" s="102" t="s">
        <v>48</v>
      </c>
      <c r="G13" s="82">
        <v>2000</v>
      </c>
    </row>
    <row r="14" spans="1:7" x14ac:dyDescent="0.25">
      <c r="A14" s="54"/>
      <c r="B14" s="102" t="s">
        <v>364</v>
      </c>
      <c r="C14" s="82">
        <v>1500000</v>
      </c>
      <c r="E14" s="54"/>
      <c r="F14" s="102" t="s">
        <v>505</v>
      </c>
      <c r="G14" s="82">
        <v>75000</v>
      </c>
    </row>
    <row r="15" spans="1:7" x14ac:dyDescent="0.25">
      <c r="A15" s="54"/>
      <c r="B15" s="102" t="s">
        <v>53</v>
      </c>
      <c r="C15" s="82">
        <v>200</v>
      </c>
      <c r="E15" s="54"/>
      <c r="F15" s="102" t="s">
        <v>507</v>
      </c>
      <c r="G15" s="82">
        <v>75000</v>
      </c>
    </row>
    <row r="16" spans="1:7" x14ac:dyDescent="0.25">
      <c r="A16" s="54"/>
      <c r="B16" s="102" t="s">
        <v>355</v>
      </c>
      <c r="C16" s="82">
        <v>25000</v>
      </c>
      <c r="E16" s="54"/>
      <c r="F16" s="102" t="s">
        <v>361</v>
      </c>
      <c r="G16" s="82">
        <v>50000</v>
      </c>
    </row>
    <row r="17" spans="1:7" x14ac:dyDescent="0.25">
      <c r="A17" s="54"/>
      <c r="B17" s="102" t="s">
        <v>360</v>
      </c>
      <c r="C17" s="82">
        <v>50000</v>
      </c>
      <c r="E17" s="54"/>
      <c r="F17" s="102" t="s">
        <v>367</v>
      </c>
      <c r="G17" s="82">
        <v>320000</v>
      </c>
    </row>
    <row r="18" spans="1:7" x14ac:dyDescent="0.25">
      <c r="A18" s="54"/>
      <c r="B18" s="102" t="s">
        <v>508</v>
      </c>
      <c r="C18" s="82">
        <v>75000</v>
      </c>
      <c r="E18" s="54"/>
      <c r="F18" s="102" t="s">
        <v>500</v>
      </c>
      <c r="G18" s="82"/>
    </row>
    <row r="19" spans="1:7" x14ac:dyDescent="0.25">
      <c r="A19" s="54"/>
      <c r="B19" s="102" t="s">
        <v>738</v>
      </c>
      <c r="C19" s="82">
        <v>20000</v>
      </c>
      <c r="E19" s="54"/>
      <c r="F19" s="102" t="s">
        <v>349</v>
      </c>
      <c r="G19" s="82">
        <v>130000</v>
      </c>
    </row>
    <row r="20" spans="1:7" x14ac:dyDescent="0.25">
      <c r="A20" s="54"/>
      <c r="B20" s="102" t="s">
        <v>739</v>
      </c>
      <c r="C20" s="82">
        <v>40000</v>
      </c>
      <c r="E20" s="54"/>
      <c r="F20" s="102" t="s">
        <v>352</v>
      </c>
      <c r="G20" s="82">
        <v>4200000</v>
      </c>
    </row>
    <row r="21" spans="1:7" x14ac:dyDescent="0.25">
      <c r="A21" s="54"/>
      <c r="B21" s="102" t="s">
        <v>740</v>
      </c>
      <c r="C21" s="82">
        <v>80000</v>
      </c>
      <c r="E21" s="54"/>
      <c r="F21" s="102" t="s">
        <v>51</v>
      </c>
      <c r="G21" s="82">
        <v>4200</v>
      </c>
    </row>
    <row r="22" spans="1:7" x14ac:dyDescent="0.25">
      <c r="A22" s="54"/>
      <c r="B22" s="102" t="s">
        <v>509</v>
      </c>
      <c r="C22" s="82">
        <v>75000</v>
      </c>
      <c r="E22" s="54"/>
      <c r="F22" s="102" t="s">
        <v>353</v>
      </c>
      <c r="G22" s="82">
        <v>4400000</v>
      </c>
    </row>
    <row r="23" spans="1:7" x14ac:dyDescent="0.25">
      <c r="A23" s="54"/>
      <c r="B23" s="102" t="s">
        <v>365</v>
      </c>
      <c r="C23" s="82">
        <v>1500000</v>
      </c>
      <c r="E23" s="54"/>
      <c r="F23" s="102" t="s">
        <v>368</v>
      </c>
      <c r="G23" s="82">
        <v>320000</v>
      </c>
    </row>
    <row r="24" spans="1:7" x14ac:dyDescent="0.25">
      <c r="A24" s="54"/>
      <c r="B24" s="102" t="s">
        <v>338</v>
      </c>
      <c r="C24" s="82">
        <v>15600000</v>
      </c>
      <c r="E24" s="54"/>
      <c r="F24" s="102" t="s">
        <v>328</v>
      </c>
      <c r="G24" s="82">
        <v>6150</v>
      </c>
    </row>
    <row r="25" spans="1:7" x14ac:dyDescent="0.25">
      <c r="A25" s="54"/>
      <c r="B25" s="102" t="s">
        <v>362</v>
      </c>
      <c r="C25" s="82">
        <v>150000</v>
      </c>
      <c r="E25" s="54"/>
      <c r="F25" s="102" t="s">
        <v>511</v>
      </c>
      <c r="G25" s="82">
        <v>500</v>
      </c>
    </row>
    <row r="26" spans="1:7" x14ac:dyDescent="0.25">
      <c r="A26" s="54"/>
      <c r="B26" s="102" t="s">
        <v>40</v>
      </c>
      <c r="C26" s="82">
        <v>200</v>
      </c>
      <c r="E26" s="54"/>
      <c r="F26" s="102" t="s">
        <v>533</v>
      </c>
      <c r="G26" s="82">
        <v>450</v>
      </c>
    </row>
    <row r="27" spans="1:7" x14ac:dyDescent="0.25">
      <c r="A27" s="54"/>
      <c r="B27" s="102" t="s">
        <v>356</v>
      </c>
      <c r="C27" s="82">
        <v>25000</v>
      </c>
      <c r="E27" s="54"/>
      <c r="F27" s="102" t="s">
        <v>337</v>
      </c>
      <c r="G27" s="82">
        <v>15600000</v>
      </c>
    </row>
    <row r="28" spans="1:7" x14ac:dyDescent="0.25">
      <c r="A28" s="54"/>
      <c r="B28" s="102" t="s">
        <v>345</v>
      </c>
      <c r="C28" s="82">
        <v>180000</v>
      </c>
      <c r="E28" s="54"/>
      <c r="F28" s="102" t="s">
        <v>369</v>
      </c>
      <c r="G28" s="82">
        <v>1500000</v>
      </c>
    </row>
    <row r="29" spans="1:7" x14ac:dyDescent="0.25">
      <c r="A29" s="54"/>
      <c r="B29" s="102" t="s">
        <v>330</v>
      </c>
      <c r="C29" s="82">
        <v>800</v>
      </c>
      <c r="E29" s="54"/>
      <c r="F29" s="102" t="s">
        <v>342</v>
      </c>
      <c r="G29" s="82">
        <v>50000</v>
      </c>
    </row>
    <row r="30" spans="1:7" x14ac:dyDescent="0.25">
      <c r="A30" s="54"/>
      <c r="B30" s="102" t="s">
        <v>357</v>
      </c>
      <c r="C30" s="82">
        <v>25000</v>
      </c>
      <c r="E30" s="54"/>
      <c r="F30" s="102" t="s">
        <v>350</v>
      </c>
      <c r="G30" s="82">
        <v>50000</v>
      </c>
    </row>
    <row r="31" spans="1:7" x14ac:dyDescent="0.25">
      <c r="A31" s="54"/>
      <c r="B31" s="102" t="s">
        <v>506</v>
      </c>
      <c r="C31" s="82">
        <v>75000</v>
      </c>
      <c r="E31" s="54"/>
      <c r="F31" s="102" t="s">
        <v>499</v>
      </c>
      <c r="G31" s="82">
        <v>5750</v>
      </c>
    </row>
    <row r="32" spans="1:7" x14ac:dyDescent="0.25">
      <c r="A32" s="54"/>
      <c r="B32" s="102" t="s">
        <v>366</v>
      </c>
      <c r="C32" s="82">
        <v>320000</v>
      </c>
      <c r="E32" s="54"/>
      <c r="F32" s="102" t="s">
        <v>534</v>
      </c>
      <c r="G32" s="103" t="s">
        <v>494</v>
      </c>
    </row>
    <row r="33" spans="1:7" x14ac:dyDescent="0.25">
      <c r="A33" s="54"/>
      <c r="B33" s="102" t="s">
        <v>535</v>
      </c>
      <c r="C33" s="82">
        <v>3600</v>
      </c>
      <c r="E33" s="54"/>
      <c r="F33" s="102" t="s">
        <v>510</v>
      </c>
      <c r="G33" s="82">
        <v>46750</v>
      </c>
    </row>
  </sheetData>
  <sheetProtection sheet="1" objects="1" scenarios="1"/>
  <sortState xmlns:xlrd2="http://schemas.microsoft.com/office/spreadsheetml/2017/richdata2" ref="A2:C33">
    <sortCondition ref="B2:B3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11E49-4D8C-4691-B6DA-FE93B4D4BCB7}">
  <sheetPr codeName="Sheet1"/>
  <dimension ref="A1:D29"/>
  <sheetViews>
    <sheetView showGridLines="0" workbookViewId="0">
      <selection activeCell="F9" sqref="F9"/>
    </sheetView>
  </sheetViews>
  <sheetFormatPr defaultRowHeight="15" x14ac:dyDescent="0.25"/>
  <cols>
    <col min="1" max="1" width="16" bestFit="1" customWidth="1"/>
    <col min="2" max="2" width="12.7109375" bestFit="1" customWidth="1"/>
  </cols>
  <sheetData>
    <row r="1" spans="1:4" x14ac:dyDescent="0.25">
      <c r="A1" s="125" t="s">
        <v>43</v>
      </c>
      <c r="B1" s="125" t="s">
        <v>573</v>
      </c>
      <c r="C1" s="125" t="s">
        <v>1</v>
      </c>
      <c r="D1" s="125" t="s">
        <v>0</v>
      </c>
    </row>
    <row r="2" spans="1:4" x14ac:dyDescent="0.25">
      <c r="A2" s="104" t="s">
        <v>574</v>
      </c>
      <c r="B2" s="104" t="s">
        <v>575</v>
      </c>
      <c r="C2" s="104">
        <v>129.35</v>
      </c>
      <c r="D2" s="104">
        <v>25.49</v>
      </c>
    </row>
    <row r="3" spans="1:4" x14ac:dyDescent="0.25">
      <c r="A3" s="104" t="s">
        <v>577</v>
      </c>
      <c r="B3" s="104" t="s">
        <v>576</v>
      </c>
      <c r="C3" s="104">
        <v>178.74</v>
      </c>
      <c r="D3" s="104">
        <v>-16.329999999999998</v>
      </c>
    </row>
    <row r="4" spans="1:4" x14ac:dyDescent="0.25">
      <c r="A4" s="104"/>
      <c r="B4" s="104"/>
      <c r="C4" s="104"/>
      <c r="D4" s="104"/>
    </row>
    <row r="5" spans="1:4" x14ac:dyDescent="0.25">
      <c r="A5" s="104"/>
      <c r="B5" s="104"/>
      <c r="C5" s="104"/>
      <c r="D5" s="104"/>
    </row>
    <row r="6" spans="1:4" x14ac:dyDescent="0.25">
      <c r="A6" s="104"/>
      <c r="B6" s="104"/>
      <c r="C6" s="104"/>
      <c r="D6" s="104"/>
    </row>
    <row r="7" spans="1:4" x14ac:dyDescent="0.25">
      <c r="A7" s="104"/>
      <c r="B7" s="104"/>
      <c r="C7" s="104"/>
      <c r="D7" s="104"/>
    </row>
    <row r="8" spans="1:4" x14ac:dyDescent="0.25">
      <c r="A8" s="104"/>
      <c r="B8" s="104"/>
      <c r="C8" s="104"/>
      <c r="D8" s="104"/>
    </row>
    <row r="9" spans="1:4" x14ac:dyDescent="0.25">
      <c r="A9" s="104"/>
      <c r="B9" s="104"/>
      <c r="C9" s="104"/>
      <c r="D9" s="104"/>
    </row>
    <row r="10" spans="1:4" x14ac:dyDescent="0.25">
      <c r="A10" s="104"/>
      <c r="B10" s="104"/>
      <c r="C10" s="104"/>
      <c r="D10" s="104"/>
    </row>
    <row r="11" spans="1:4" x14ac:dyDescent="0.25">
      <c r="A11" s="104"/>
      <c r="B11" s="104"/>
      <c r="C11" s="104"/>
      <c r="D11" s="104"/>
    </row>
    <row r="12" spans="1:4" x14ac:dyDescent="0.25">
      <c r="A12" s="104"/>
      <c r="B12" s="104"/>
      <c r="C12" s="104"/>
      <c r="D12" s="104"/>
    </row>
    <row r="13" spans="1:4" x14ac:dyDescent="0.25">
      <c r="A13" s="104"/>
      <c r="B13" s="104"/>
      <c r="C13" s="104"/>
      <c r="D13" s="104"/>
    </row>
    <row r="14" spans="1:4" x14ac:dyDescent="0.25">
      <c r="A14" s="104"/>
      <c r="B14" s="104"/>
      <c r="C14" s="104"/>
      <c r="D14" s="104"/>
    </row>
    <row r="15" spans="1:4" x14ac:dyDescent="0.25">
      <c r="A15" s="104"/>
      <c r="B15" s="104"/>
      <c r="C15" s="104"/>
      <c r="D15" s="104"/>
    </row>
    <row r="16" spans="1:4" x14ac:dyDescent="0.25">
      <c r="A16" s="104"/>
      <c r="B16" s="104"/>
      <c r="C16" s="104"/>
      <c r="D16" s="104"/>
    </row>
    <row r="17" spans="1:4" x14ac:dyDescent="0.25">
      <c r="A17" s="104"/>
      <c r="B17" s="104"/>
      <c r="C17" s="104"/>
      <c r="D17" s="104"/>
    </row>
    <row r="18" spans="1:4" x14ac:dyDescent="0.25">
      <c r="A18" s="104"/>
      <c r="B18" s="104"/>
      <c r="C18" s="104"/>
      <c r="D18" s="104"/>
    </row>
    <row r="19" spans="1:4" x14ac:dyDescent="0.25">
      <c r="A19" s="104"/>
      <c r="B19" s="104"/>
      <c r="C19" s="104"/>
      <c r="D19" s="104"/>
    </row>
    <row r="20" spans="1:4" x14ac:dyDescent="0.25">
      <c r="A20" s="104"/>
      <c r="B20" s="104"/>
      <c r="C20" s="104"/>
      <c r="D20" s="104"/>
    </row>
    <row r="21" spans="1:4" x14ac:dyDescent="0.25">
      <c r="A21" s="104"/>
      <c r="B21" s="104"/>
      <c r="C21" s="104"/>
      <c r="D21" s="104"/>
    </row>
    <row r="22" spans="1:4" x14ac:dyDescent="0.25">
      <c r="A22" s="104"/>
      <c r="B22" s="104"/>
      <c r="C22" s="104"/>
      <c r="D22" s="104"/>
    </row>
    <row r="23" spans="1:4" x14ac:dyDescent="0.25">
      <c r="A23" s="104"/>
      <c r="B23" s="104"/>
      <c r="C23" s="104"/>
      <c r="D23" s="104"/>
    </row>
    <row r="24" spans="1:4" x14ac:dyDescent="0.25">
      <c r="A24" s="104"/>
      <c r="B24" s="104"/>
      <c r="C24" s="104"/>
      <c r="D24" s="104"/>
    </row>
    <row r="25" spans="1:4" x14ac:dyDescent="0.25">
      <c r="A25" s="104"/>
      <c r="B25" s="104"/>
      <c r="C25" s="104"/>
      <c r="D25" s="104"/>
    </row>
    <row r="26" spans="1:4" x14ac:dyDescent="0.25">
      <c r="A26" s="104"/>
      <c r="B26" s="104"/>
      <c r="C26" s="104"/>
      <c r="D26" s="104"/>
    </row>
    <row r="27" spans="1:4" x14ac:dyDescent="0.25">
      <c r="A27" s="104"/>
      <c r="B27" s="104"/>
      <c r="C27" s="104"/>
      <c r="D27" s="104"/>
    </row>
    <row r="28" spans="1:4" x14ac:dyDescent="0.25">
      <c r="A28" s="104"/>
      <c r="B28" s="104"/>
      <c r="C28" s="104"/>
      <c r="D28" s="104"/>
    </row>
    <row r="29" spans="1:4" x14ac:dyDescent="0.25">
      <c r="A29" s="104"/>
      <c r="B29" s="104"/>
      <c r="C29" s="104"/>
      <c r="D29" s="10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B9E0A-1933-4A99-83D5-53F9BE750ECD}">
  <sheetPr codeName="Sheet13"/>
  <dimension ref="A1:AK32"/>
  <sheetViews>
    <sheetView showGridLines="0" workbookViewId="0">
      <pane ySplit="2" topLeftCell="A3" activePane="bottomLeft" state="frozen"/>
      <selection pane="bottomLeft" activeCell="L33" sqref="L33"/>
    </sheetView>
  </sheetViews>
  <sheetFormatPr defaultRowHeight="15" x14ac:dyDescent="0.25"/>
  <cols>
    <col min="1" max="1" width="10.85546875" style="24" bestFit="1" customWidth="1"/>
    <col min="2" max="2" width="10" style="123" bestFit="1" customWidth="1"/>
    <col min="3" max="3" width="10" style="123" customWidth="1"/>
    <col min="4" max="4" width="30.28515625" style="24" bestFit="1" customWidth="1"/>
    <col min="5" max="5" width="7.85546875" style="123" bestFit="1" customWidth="1"/>
    <col min="6" max="6" width="11.140625" style="123" bestFit="1" customWidth="1"/>
    <col min="7" max="7" width="9.42578125" style="123" bestFit="1" customWidth="1"/>
    <col min="8" max="8" width="6" style="123" bestFit="1" customWidth="1"/>
    <col min="9" max="9" width="11.7109375" style="123" customWidth="1"/>
    <col min="10" max="10" width="9.42578125" style="123" bestFit="1" customWidth="1"/>
    <col min="11" max="11" width="9.42578125" style="123" customWidth="1"/>
    <col min="12" max="12" width="12.85546875" style="24" customWidth="1"/>
    <col min="13" max="13" width="9.140625" style="24"/>
    <col min="14" max="14" width="11.140625" style="24" bestFit="1" customWidth="1"/>
    <col min="15" max="35" width="9.140625" style="24"/>
    <col min="36" max="36" width="11.42578125" style="24" bestFit="1" customWidth="1"/>
    <col min="37" max="37" width="5.7109375" style="24" bestFit="1" customWidth="1"/>
    <col min="38" max="16384" width="9.140625" style="24"/>
  </cols>
  <sheetData>
    <row r="1" spans="1:37" x14ac:dyDescent="0.25">
      <c r="A1" s="117"/>
      <c r="B1" s="118"/>
      <c r="C1" s="118"/>
      <c r="D1" s="117"/>
      <c r="E1" s="118"/>
      <c r="F1" s="118"/>
      <c r="G1" s="118"/>
      <c r="H1" s="118"/>
      <c r="I1" s="119"/>
      <c r="J1" s="119"/>
      <c r="K1" s="119"/>
      <c r="L1" s="117"/>
    </row>
    <row r="2" spans="1:37" ht="45" x14ac:dyDescent="0.25">
      <c r="A2" s="218" t="s">
        <v>795</v>
      </c>
      <c r="B2" s="218" t="s">
        <v>969</v>
      </c>
      <c r="C2" s="218" t="s">
        <v>968</v>
      </c>
      <c r="D2" s="218" t="s">
        <v>967</v>
      </c>
      <c r="E2" s="218" t="s">
        <v>959</v>
      </c>
      <c r="F2" s="218" t="s">
        <v>960</v>
      </c>
      <c r="G2" s="218" t="s">
        <v>961</v>
      </c>
      <c r="H2" s="218" t="s">
        <v>962</v>
      </c>
      <c r="I2" s="219" t="s">
        <v>963</v>
      </c>
      <c r="J2" s="219" t="s">
        <v>964</v>
      </c>
      <c r="K2" s="219" t="s">
        <v>965</v>
      </c>
      <c r="L2" s="218" t="s">
        <v>966</v>
      </c>
      <c r="N2" s="185" t="s">
        <v>246</v>
      </c>
      <c r="O2" s="185"/>
    </row>
    <row r="3" spans="1:37" x14ac:dyDescent="0.25">
      <c r="A3" s="38">
        <f>IF(D3&lt;&gt;"",1,"")</f>
        <v>1</v>
      </c>
      <c r="B3" s="35" t="s">
        <v>44</v>
      </c>
      <c r="C3" s="54">
        <v>10</v>
      </c>
      <c r="D3" s="31" t="s">
        <v>929</v>
      </c>
      <c r="E3" s="54">
        <v>6</v>
      </c>
      <c r="F3" s="54">
        <v>7</v>
      </c>
      <c r="G3" s="54">
        <v>9</v>
      </c>
      <c r="H3" s="54">
        <v>25</v>
      </c>
      <c r="I3" s="57">
        <v>20</v>
      </c>
      <c r="J3" s="57">
        <v>9</v>
      </c>
      <c r="K3" s="120">
        <f>SUM(E3:H3)</f>
        <v>47</v>
      </c>
      <c r="L3" s="33" t="s">
        <v>231</v>
      </c>
      <c r="N3" s="95" t="s">
        <v>228</v>
      </c>
      <c r="O3" s="44">
        <f>COUNTIF(L$3:L$32,N3)</f>
        <v>9</v>
      </c>
    </row>
    <row r="4" spans="1:37" x14ac:dyDescent="0.25">
      <c r="A4" s="38">
        <f>IF(D4&lt;&gt;"",MAX(A$2:A3)+1,"")</f>
        <v>2</v>
      </c>
      <c r="B4" s="35" t="s">
        <v>42</v>
      </c>
      <c r="C4" s="54">
        <v>9</v>
      </c>
      <c r="D4" s="31" t="s">
        <v>930</v>
      </c>
      <c r="E4" s="54">
        <v>3</v>
      </c>
      <c r="F4" s="54">
        <v>21</v>
      </c>
      <c r="G4" s="54">
        <v>1</v>
      </c>
      <c r="H4" s="54">
        <v>5</v>
      </c>
      <c r="I4" s="57">
        <v>4</v>
      </c>
      <c r="J4" s="57">
        <v>10</v>
      </c>
      <c r="K4" s="120">
        <f t="shared" ref="K4:K32" si="0">SUM(E4:H4)</f>
        <v>30</v>
      </c>
      <c r="L4" s="33" t="s">
        <v>229</v>
      </c>
      <c r="N4" s="95" t="s">
        <v>229</v>
      </c>
      <c r="O4" s="44">
        <f>COUNTIF(L$3:L$32,N4)</f>
        <v>7</v>
      </c>
      <c r="AJ4" s="121" t="s">
        <v>236</v>
      </c>
      <c r="AK4" s="121" t="s">
        <v>235</v>
      </c>
    </row>
    <row r="5" spans="1:37" x14ac:dyDescent="0.25">
      <c r="A5" s="38">
        <f>IF(D5&lt;&gt;"",MAX(A$2:A4)+1,"")</f>
        <v>3</v>
      </c>
      <c r="B5" s="35" t="s">
        <v>249</v>
      </c>
      <c r="C5" s="54">
        <v>10</v>
      </c>
      <c r="D5" s="31" t="s">
        <v>931</v>
      </c>
      <c r="E5" s="54">
        <v>13</v>
      </c>
      <c r="F5" s="54">
        <v>11</v>
      </c>
      <c r="G5" s="54">
        <v>29</v>
      </c>
      <c r="H5" s="54">
        <v>16</v>
      </c>
      <c r="I5" s="57">
        <v>44</v>
      </c>
      <c r="J5" s="57">
        <v>12</v>
      </c>
      <c r="K5" s="120">
        <f t="shared" si="0"/>
        <v>69</v>
      </c>
      <c r="L5" s="33" t="s">
        <v>245</v>
      </c>
      <c r="N5" s="95" t="s">
        <v>245</v>
      </c>
      <c r="O5" s="44">
        <f>COUNTIF(L$3:L$32,N5)</f>
        <v>7</v>
      </c>
      <c r="AJ5" s="122">
        <v>0</v>
      </c>
      <c r="AK5" s="122">
        <v>0</v>
      </c>
    </row>
    <row r="6" spans="1:37" x14ac:dyDescent="0.25">
      <c r="A6" s="38">
        <f>IF(D6&lt;&gt;"",MAX(A$2:A5)+1,"")</f>
        <v>4</v>
      </c>
      <c r="B6" s="35" t="s">
        <v>45</v>
      </c>
      <c r="C6" s="54">
        <v>9</v>
      </c>
      <c r="D6" s="31" t="s">
        <v>932</v>
      </c>
      <c r="E6" s="54">
        <v>5</v>
      </c>
      <c r="F6" s="54">
        <v>21</v>
      </c>
      <c r="G6" s="54">
        <v>4</v>
      </c>
      <c r="H6" s="54">
        <v>6</v>
      </c>
      <c r="I6" s="57">
        <v>13</v>
      </c>
      <c r="J6" s="57">
        <v>9</v>
      </c>
      <c r="K6" s="120">
        <f t="shared" si="0"/>
        <v>36</v>
      </c>
      <c r="L6" s="33" t="s">
        <v>229</v>
      </c>
      <c r="N6" s="95" t="s">
        <v>231</v>
      </c>
      <c r="O6" s="44">
        <f>COUNTIF(L$3:L$32,N6)</f>
        <v>7</v>
      </c>
      <c r="AJ6" s="122">
        <v>4</v>
      </c>
      <c r="AK6" s="122">
        <v>1</v>
      </c>
    </row>
    <row r="7" spans="1:37" ht="15.75" thickBot="1" x14ac:dyDescent="0.3">
      <c r="A7" s="38">
        <f>IF(D7&lt;&gt;"",MAX(A$2:A6)+1,"")</f>
        <v>5</v>
      </c>
      <c r="B7" s="35" t="s">
        <v>45</v>
      </c>
      <c r="C7" s="54">
        <v>12</v>
      </c>
      <c r="D7" s="31" t="s">
        <v>933</v>
      </c>
      <c r="E7" s="54">
        <v>21</v>
      </c>
      <c r="F7" s="54">
        <v>4</v>
      </c>
      <c r="G7" s="54">
        <v>8</v>
      </c>
      <c r="H7" s="54">
        <v>7</v>
      </c>
      <c r="I7" s="57">
        <v>12</v>
      </c>
      <c r="J7" s="57">
        <v>8</v>
      </c>
      <c r="K7" s="120">
        <f t="shared" si="0"/>
        <v>40</v>
      </c>
      <c r="L7" s="33" t="s">
        <v>228</v>
      </c>
      <c r="N7" s="96" t="s">
        <v>247</v>
      </c>
      <c r="O7" s="47">
        <f>COUNTIF(L$3:L$32,N7)</f>
        <v>0</v>
      </c>
      <c r="AJ7" s="122">
        <v>8</v>
      </c>
      <c r="AK7" s="122">
        <v>2</v>
      </c>
    </row>
    <row r="8" spans="1:37" x14ac:dyDescent="0.25">
      <c r="A8" s="38">
        <f>IF(D8&lt;&gt;"",MAX(A$2:A7)+1,"")</f>
        <v>6</v>
      </c>
      <c r="B8" s="35" t="s">
        <v>45</v>
      </c>
      <c r="C8" s="54">
        <v>8</v>
      </c>
      <c r="D8" s="31" t="s">
        <v>934</v>
      </c>
      <c r="E8" s="54">
        <v>6</v>
      </c>
      <c r="F8" s="54">
        <v>4</v>
      </c>
      <c r="G8" s="54">
        <v>21</v>
      </c>
      <c r="H8" s="54">
        <v>5</v>
      </c>
      <c r="I8" s="57">
        <v>11</v>
      </c>
      <c r="J8" s="57">
        <v>9</v>
      </c>
      <c r="K8" s="120">
        <f t="shared" si="0"/>
        <v>36</v>
      </c>
      <c r="L8" s="33" t="s">
        <v>245</v>
      </c>
      <c r="N8" s="137" t="s">
        <v>248</v>
      </c>
      <c r="O8" s="138">
        <f>SUM(O3:O7)</f>
        <v>30</v>
      </c>
      <c r="AJ8" s="122">
        <v>15</v>
      </c>
      <c r="AK8" s="122">
        <v>3</v>
      </c>
    </row>
    <row r="9" spans="1:37" x14ac:dyDescent="0.25">
      <c r="A9" s="38">
        <f>IF(D9&lt;&gt;"",MAX(A$2:A8)+1,"")</f>
        <v>7</v>
      </c>
      <c r="B9" s="35" t="s">
        <v>44</v>
      </c>
      <c r="C9" s="54">
        <v>9</v>
      </c>
      <c r="D9" s="31" t="s">
        <v>935</v>
      </c>
      <c r="E9" s="54">
        <v>7</v>
      </c>
      <c r="F9" s="54">
        <v>5</v>
      </c>
      <c r="G9" s="54">
        <v>11</v>
      </c>
      <c r="H9" s="54">
        <v>21</v>
      </c>
      <c r="I9" s="57">
        <v>15</v>
      </c>
      <c r="J9" s="57">
        <v>8</v>
      </c>
      <c r="K9" s="120">
        <f t="shared" si="0"/>
        <v>44</v>
      </c>
      <c r="L9" s="33" t="s">
        <v>231</v>
      </c>
      <c r="AJ9" s="122">
        <v>25</v>
      </c>
      <c r="AK9" s="122">
        <v>4</v>
      </c>
    </row>
    <row r="10" spans="1:37" x14ac:dyDescent="0.25">
      <c r="A10" s="38">
        <f>IF(D10&lt;&gt;"",MAX(A$2:A9)+1,"")</f>
        <v>8</v>
      </c>
      <c r="B10" s="35" t="s">
        <v>44</v>
      </c>
      <c r="C10" s="54">
        <v>11</v>
      </c>
      <c r="D10" s="31" t="s">
        <v>936</v>
      </c>
      <c r="E10" s="54">
        <v>29</v>
      </c>
      <c r="F10" s="54">
        <v>8</v>
      </c>
      <c r="G10" s="54">
        <v>10</v>
      </c>
      <c r="H10" s="54">
        <v>5</v>
      </c>
      <c r="I10" s="57">
        <v>17</v>
      </c>
      <c r="J10" s="57">
        <v>9</v>
      </c>
      <c r="K10" s="120">
        <f t="shared" si="0"/>
        <v>52</v>
      </c>
      <c r="L10" s="33" t="s">
        <v>228</v>
      </c>
      <c r="AJ10" s="122">
        <v>30</v>
      </c>
      <c r="AK10" s="122">
        <v>5</v>
      </c>
    </row>
    <row r="11" spans="1:37" x14ac:dyDescent="0.25">
      <c r="A11" s="38">
        <f>IF(D11&lt;&gt;"",MAX(A$2:A10)+1,"")</f>
        <v>9</v>
      </c>
      <c r="B11" s="35" t="s">
        <v>44</v>
      </c>
      <c r="C11" s="54">
        <v>10</v>
      </c>
      <c r="D11" s="31" t="s">
        <v>937</v>
      </c>
      <c r="E11" s="54">
        <v>5</v>
      </c>
      <c r="F11" s="54">
        <v>6</v>
      </c>
      <c r="G11" s="54">
        <v>12</v>
      </c>
      <c r="H11" s="54">
        <v>25</v>
      </c>
      <c r="I11" s="57">
        <v>15</v>
      </c>
      <c r="J11" s="57">
        <v>11</v>
      </c>
      <c r="K11" s="120">
        <f t="shared" si="0"/>
        <v>48</v>
      </c>
      <c r="L11" s="33" t="s">
        <v>231</v>
      </c>
      <c r="AJ11" s="122">
        <v>35</v>
      </c>
      <c r="AK11" s="122">
        <v>6</v>
      </c>
    </row>
    <row r="12" spans="1:37" x14ac:dyDescent="0.25">
      <c r="A12" s="38">
        <f>IF(D12&lt;&gt;"",MAX(A$2:A11)+1,"")</f>
        <v>10</v>
      </c>
      <c r="B12" s="35" t="s">
        <v>44</v>
      </c>
      <c r="C12" s="54">
        <v>9</v>
      </c>
      <c r="D12" s="31" t="s">
        <v>938</v>
      </c>
      <c r="E12" s="54">
        <v>11</v>
      </c>
      <c r="F12" s="54">
        <v>10</v>
      </c>
      <c r="G12" s="54">
        <v>9</v>
      </c>
      <c r="H12" s="54">
        <v>33</v>
      </c>
      <c r="I12" s="57">
        <v>30</v>
      </c>
      <c r="J12" s="57">
        <v>9</v>
      </c>
      <c r="K12" s="120">
        <f t="shared" si="0"/>
        <v>63</v>
      </c>
      <c r="L12" s="33" t="s">
        <v>231</v>
      </c>
      <c r="AJ12" s="122">
        <v>40</v>
      </c>
      <c r="AK12" s="122">
        <v>7</v>
      </c>
    </row>
    <row r="13" spans="1:37" x14ac:dyDescent="0.25">
      <c r="A13" s="38">
        <f>IF(D13&lt;&gt;"",MAX(A$2:A12)+1,"")</f>
        <v>11</v>
      </c>
      <c r="B13" s="35" t="s">
        <v>45</v>
      </c>
      <c r="C13" s="54">
        <v>10</v>
      </c>
      <c r="D13" s="31" t="s">
        <v>939</v>
      </c>
      <c r="E13" s="54">
        <v>4</v>
      </c>
      <c r="F13" s="54">
        <v>25</v>
      </c>
      <c r="G13" s="54">
        <v>5</v>
      </c>
      <c r="H13" s="54">
        <v>8</v>
      </c>
      <c r="I13" s="57">
        <v>14</v>
      </c>
      <c r="J13" s="57">
        <v>10</v>
      </c>
      <c r="K13" s="120">
        <f t="shared" si="0"/>
        <v>42</v>
      </c>
      <c r="L13" s="33" t="s">
        <v>229</v>
      </c>
      <c r="AJ13" s="122">
        <v>45</v>
      </c>
      <c r="AK13" s="122">
        <v>8</v>
      </c>
    </row>
    <row r="14" spans="1:37" x14ac:dyDescent="0.25">
      <c r="A14" s="38">
        <f>IF(D14&lt;&gt;"",MAX(A$2:A13)+1,"")</f>
        <v>12</v>
      </c>
      <c r="B14" s="35" t="s">
        <v>44</v>
      </c>
      <c r="C14" s="54">
        <v>10</v>
      </c>
      <c r="D14" s="31" t="s">
        <v>940</v>
      </c>
      <c r="E14" s="54">
        <v>6</v>
      </c>
      <c r="F14" s="54">
        <v>9</v>
      </c>
      <c r="G14" s="54">
        <v>8</v>
      </c>
      <c r="H14" s="54">
        <v>29</v>
      </c>
      <c r="I14" s="57">
        <v>15</v>
      </c>
      <c r="J14" s="57">
        <v>9</v>
      </c>
      <c r="K14" s="120">
        <f t="shared" si="0"/>
        <v>52</v>
      </c>
      <c r="L14" s="33" t="s">
        <v>231</v>
      </c>
      <c r="AJ14" s="122">
        <v>50</v>
      </c>
      <c r="AK14" s="122">
        <v>9</v>
      </c>
    </row>
    <row r="15" spans="1:37" x14ac:dyDescent="0.25">
      <c r="A15" s="38">
        <f>IF(D15&lt;&gt;"",MAX(A$2:A14)+1,"")</f>
        <v>13</v>
      </c>
      <c r="B15" s="35" t="s">
        <v>42</v>
      </c>
      <c r="C15" s="54">
        <v>8</v>
      </c>
      <c r="D15" s="31" t="s">
        <v>941</v>
      </c>
      <c r="E15" s="54">
        <v>3</v>
      </c>
      <c r="F15" s="54">
        <v>5</v>
      </c>
      <c r="G15" s="54">
        <v>9</v>
      </c>
      <c r="H15" s="54">
        <v>28</v>
      </c>
      <c r="I15" s="57">
        <v>22</v>
      </c>
      <c r="J15" s="57">
        <v>12</v>
      </c>
      <c r="K15" s="120">
        <f t="shared" si="0"/>
        <v>45</v>
      </c>
      <c r="L15" s="33" t="s">
        <v>231</v>
      </c>
      <c r="AJ15" s="122">
        <v>55</v>
      </c>
      <c r="AK15" s="122">
        <v>10</v>
      </c>
    </row>
    <row r="16" spans="1:37" x14ac:dyDescent="0.25">
      <c r="A16" s="38">
        <f>IF(D16&lt;&gt;"",MAX(A$2:A15)+1,"")</f>
        <v>14</v>
      </c>
      <c r="B16" s="35" t="s">
        <v>249</v>
      </c>
      <c r="C16" s="54">
        <v>7</v>
      </c>
      <c r="D16" s="31" t="s">
        <v>942</v>
      </c>
      <c r="E16" s="54">
        <v>13</v>
      </c>
      <c r="F16" s="54">
        <v>44</v>
      </c>
      <c r="G16" s="54">
        <v>11</v>
      </c>
      <c r="H16" s="54">
        <v>16</v>
      </c>
      <c r="I16" s="57">
        <v>46</v>
      </c>
      <c r="J16" s="57">
        <v>12</v>
      </c>
      <c r="K16" s="120">
        <f t="shared" si="0"/>
        <v>84</v>
      </c>
      <c r="L16" s="33" t="s">
        <v>229</v>
      </c>
    </row>
    <row r="17" spans="1:12" x14ac:dyDescent="0.25">
      <c r="A17" s="38">
        <f>IF(D17&lt;&gt;"",MAX(A$2:A16)+1,"")</f>
        <v>15</v>
      </c>
      <c r="B17" s="35" t="s">
        <v>45</v>
      </c>
      <c r="C17" s="54">
        <v>12</v>
      </c>
      <c r="D17" s="31" t="s">
        <v>943</v>
      </c>
      <c r="E17" s="54">
        <v>5</v>
      </c>
      <c r="F17" s="54">
        <v>24</v>
      </c>
      <c r="G17" s="54">
        <v>5</v>
      </c>
      <c r="H17" s="54">
        <v>7</v>
      </c>
      <c r="I17" s="57">
        <v>11</v>
      </c>
      <c r="J17" s="57">
        <v>9</v>
      </c>
      <c r="K17" s="120">
        <f t="shared" si="0"/>
        <v>41</v>
      </c>
      <c r="L17" s="33" t="s">
        <v>229</v>
      </c>
    </row>
    <row r="18" spans="1:12" x14ac:dyDescent="0.25">
      <c r="A18" s="38">
        <f>IF(D18&lt;&gt;"",MAX(A$2:A17)+1,"")</f>
        <v>16</v>
      </c>
      <c r="B18" s="35" t="s">
        <v>44</v>
      </c>
      <c r="C18" s="54">
        <v>9</v>
      </c>
      <c r="D18" s="31" t="s">
        <v>944</v>
      </c>
      <c r="E18" s="54">
        <v>23</v>
      </c>
      <c r="F18" s="54">
        <v>10</v>
      </c>
      <c r="G18" s="54">
        <v>7</v>
      </c>
      <c r="H18" s="54">
        <v>6</v>
      </c>
      <c r="I18" s="57">
        <v>15</v>
      </c>
      <c r="J18" s="57">
        <v>10</v>
      </c>
      <c r="K18" s="120">
        <f t="shared" si="0"/>
        <v>46</v>
      </c>
      <c r="L18" s="33" t="s">
        <v>228</v>
      </c>
    </row>
    <row r="19" spans="1:12" x14ac:dyDescent="0.25">
      <c r="A19" s="38">
        <f>IF(D19&lt;&gt;"",MAX(A$2:A18)+1,"")</f>
        <v>17</v>
      </c>
      <c r="B19" s="35" t="s">
        <v>44</v>
      </c>
      <c r="C19" s="54">
        <v>11</v>
      </c>
      <c r="D19" s="31" t="s">
        <v>945</v>
      </c>
      <c r="E19" s="54">
        <v>5</v>
      </c>
      <c r="F19" s="54">
        <v>23</v>
      </c>
      <c r="G19" s="54">
        <v>8</v>
      </c>
      <c r="H19" s="54">
        <v>13</v>
      </c>
      <c r="I19" s="57">
        <v>17</v>
      </c>
      <c r="J19" s="57">
        <v>8</v>
      </c>
      <c r="K19" s="120">
        <f t="shared" si="0"/>
        <v>49</v>
      </c>
      <c r="L19" s="33" t="s">
        <v>229</v>
      </c>
    </row>
    <row r="20" spans="1:12" x14ac:dyDescent="0.25">
      <c r="A20" s="38">
        <f>IF(D20&lt;&gt;"",MAX(A$2:A19)+1,"")</f>
        <v>18</v>
      </c>
      <c r="B20" s="35" t="s">
        <v>45</v>
      </c>
      <c r="C20" s="54">
        <v>12</v>
      </c>
      <c r="D20" s="31" t="s">
        <v>946</v>
      </c>
      <c r="E20" s="54">
        <v>29</v>
      </c>
      <c r="F20" s="54">
        <v>4</v>
      </c>
      <c r="G20" s="54">
        <v>6</v>
      </c>
      <c r="H20" s="54">
        <v>6</v>
      </c>
      <c r="I20" s="57">
        <v>10</v>
      </c>
      <c r="J20" s="57">
        <v>10</v>
      </c>
      <c r="K20" s="120">
        <f t="shared" si="0"/>
        <v>45</v>
      </c>
      <c r="L20" s="33" t="s">
        <v>228</v>
      </c>
    </row>
    <row r="21" spans="1:12" x14ac:dyDescent="0.25">
      <c r="A21" s="38">
        <f>IF(D21&lt;&gt;"",MAX(A$2:A20)+1,"")</f>
        <v>19</v>
      </c>
      <c r="B21" s="35" t="s">
        <v>44</v>
      </c>
      <c r="C21" s="54">
        <v>9</v>
      </c>
      <c r="D21" s="31" t="s">
        <v>947</v>
      </c>
      <c r="E21" s="54">
        <v>9</v>
      </c>
      <c r="F21" s="54">
        <v>6</v>
      </c>
      <c r="G21" s="54">
        <v>29</v>
      </c>
      <c r="H21" s="54">
        <v>8</v>
      </c>
      <c r="I21" s="57">
        <v>16</v>
      </c>
      <c r="J21" s="57">
        <v>11</v>
      </c>
      <c r="K21" s="120">
        <f t="shared" si="0"/>
        <v>52</v>
      </c>
      <c r="L21" s="33" t="s">
        <v>245</v>
      </c>
    </row>
    <row r="22" spans="1:12" x14ac:dyDescent="0.25">
      <c r="A22" s="38">
        <f>IF(D22&lt;&gt;"",MAX(A$2:A21)+1,"")</f>
        <v>20</v>
      </c>
      <c r="B22" s="35" t="s">
        <v>45</v>
      </c>
      <c r="C22" s="54">
        <v>11</v>
      </c>
      <c r="D22" s="31" t="s">
        <v>948</v>
      </c>
      <c r="E22" s="54">
        <v>23</v>
      </c>
      <c r="F22" s="54">
        <v>5</v>
      </c>
      <c r="G22" s="54">
        <v>8</v>
      </c>
      <c r="H22" s="54">
        <v>6</v>
      </c>
      <c r="I22" s="57">
        <v>14</v>
      </c>
      <c r="J22" s="57">
        <v>9</v>
      </c>
      <c r="K22" s="120">
        <f t="shared" si="0"/>
        <v>42</v>
      </c>
      <c r="L22" s="33" t="s">
        <v>228</v>
      </c>
    </row>
    <row r="23" spans="1:12" x14ac:dyDescent="0.25">
      <c r="A23" s="38">
        <f>IF(D23&lt;&gt;"",MAX(A$2:A22)+1,"")</f>
        <v>21</v>
      </c>
      <c r="B23" s="35" t="s">
        <v>249</v>
      </c>
      <c r="C23" s="54">
        <v>8</v>
      </c>
      <c r="D23" s="31" t="s">
        <v>949</v>
      </c>
      <c r="E23" s="54">
        <v>41</v>
      </c>
      <c r="F23" s="54">
        <v>16</v>
      </c>
      <c r="G23" s="54">
        <v>10</v>
      </c>
      <c r="H23" s="54">
        <v>16</v>
      </c>
      <c r="I23" s="57">
        <v>47</v>
      </c>
      <c r="J23" s="57">
        <v>8</v>
      </c>
      <c r="K23" s="120">
        <f t="shared" si="0"/>
        <v>83</v>
      </c>
      <c r="L23" s="33" t="s">
        <v>228</v>
      </c>
    </row>
    <row r="24" spans="1:12" x14ac:dyDescent="0.25">
      <c r="A24" s="38">
        <f>IF(D24&lt;&gt;"",MAX(A$2:A23)+1,"")</f>
        <v>22</v>
      </c>
      <c r="B24" s="35" t="s">
        <v>45</v>
      </c>
      <c r="C24" s="54">
        <v>7</v>
      </c>
      <c r="D24" s="31" t="s">
        <v>950</v>
      </c>
      <c r="E24" s="54">
        <v>5</v>
      </c>
      <c r="F24" s="54">
        <v>3</v>
      </c>
      <c r="G24" s="54">
        <v>24</v>
      </c>
      <c r="H24" s="54">
        <v>6</v>
      </c>
      <c r="I24" s="57">
        <v>12</v>
      </c>
      <c r="J24" s="57">
        <v>11</v>
      </c>
      <c r="K24" s="120">
        <f t="shared" si="0"/>
        <v>38</v>
      </c>
      <c r="L24" s="33" t="s">
        <v>245</v>
      </c>
    </row>
    <row r="25" spans="1:12" x14ac:dyDescent="0.25">
      <c r="A25" s="38">
        <f>IF(D25&lt;&gt;"",MAX(A$2:A24)+1,"")</f>
        <v>23</v>
      </c>
      <c r="B25" s="35" t="s">
        <v>44</v>
      </c>
      <c r="C25" s="54">
        <v>11</v>
      </c>
      <c r="D25" s="31" t="s">
        <v>951</v>
      </c>
      <c r="E25" s="54">
        <v>27</v>
      </c>
      <c r="F25" s="54">
        <v>7</v>
      </c>
      <c r="G25" s="54">
        <v>7</v>
      </c>
      <c r="H25" s="54">
        <v>7</v>
      </c>
      <c r="I25" s="57">
        <v>15</v>
      </c>
      <c r="J25" s="57">
        <v>12</v>
      </c>
      <c r="K25" s="120">
        <f t="shared" si="0"/>
        <v>48</v>
      </c>
      <c r="L25" s="33" t="s">
        <v>228</v>
      </c>
    </row>
    <row r="26" spans="1:12" x14ac:dyDescent="0.25">
      <c r="A26" s="38">
        <f>IF(D26&lt;&gt;"",MAX(A$2:A25)+1,"")</f>
        <v>24</v>
      </c>
      <c r="B26" s="35" t="s">
        <v>44</v>
      </c>
      <c r="C26" s="54">
        <v>10</v>
      </c>
      <c r="D26" s="31" t="s">
        <v>952</v>
      </c>
      <c r="E26" s="54">
        <v>12</v>
      </c>
      <c r="F26" s="54">
        <v>8</v>
      </c>
      <c r="G26" s="54">
        <v>25</v>
      </c>
      <c r="H26" s="54">
        <v>10</v>
      </c>
      <c r="I26" s="57">
        <v>32</v>
      </c>
      <c r="J26" s="57">
        <v>11</v>
      </c>
      <c r="K26" s="120">
        <f t="shared" si="0"/>
        <v>55</v>
      </c>
      <c r="L26" s="33" t="s">
        <v>245</v>
      </c>
    </row>
    <row r="27" spans="1:12" x14ac:dyDescent="0.25">
      <c r="A27" s="38">
        <f>IF(D27&lt;&gt;"",MAX(A$2:A26)+1,"")</f>
        <v>25</v>
      </c>
      <c r="B27" s="35" t="s">
        <v>42</v>
      </c>
      <c r="C27" s="54">
        <v>10</v>
      </c>
      <c r="D27" s="31" t="s">
        <v>953</v>
      </c>
      <c r="E27" s="54">
        <v>3</v>
      </c>
      <c r="F27" s="54">
        <v>2</v>
      </c>
      <c r="G27" s="54">
        <v>5</v>
      </c>
      <c r="H27" s="54">
        <v>27</v>
      </c>
      <c r="I27" s="57">
        <v>6</v>
      </c>
      <c r="J27" s="57">
        <v>8</v>
      </c>
      <c r="K27" s="120">
        <f t="shared" si="0"/>
        <v>37</v>
      </c>
      <c r="L27" s="33" t="s">
        <v>231</v>
      </c>
    </row>
    <row r="28" spans="1:12" x14ac:dyDescent="0.25">
      <c r="A28" s="38">
        <f>IF(D28&lt;&gt;"",MAX(A$2:A27)+1,"")</f>
        <v>26</v>
      </c>
      <c r="B28" s="35" t="s">
        <v>249</v>
      </c>
      <c r="C28" s="54">
        <v>12</v>
      </c>
      <c r="D28" s="31" t="s">
        <v>954</v>
      </c>
      <c r="E28" s="54">
        <v>29</v>
      </c>
      <c r="F28" s="54">
        <v>15</v>
      </c>
      <c r="G28" s="54">
        <v>14</v>
      </c>
      <c r="H28" s="54">
        <v>14</v>
      </c>
      <c r="I28" s="57">
        <v>42</v>
      </c>
      <c r="J28" s="57">
        <v>9</v>
      </c>
      <c r="K28" s="120">
        <f t="shared" si="0"/>
        <v>72</v>
      </c>
      <c r="L28" s="33" t="s">
        <v>228</v>
      </c>
    </row>
    <row r="29" spans="1:12" x14ac:dyDescent="0.25">
      <c r="A29" s="38">
        <f>IF(D29&lt;&gt;"",MAX(A$2:A28)+1,"")</f>
        <v>27</v>
      </c>
      <c r="B29" s="35" t="s">
        <v>45</v>
      </c>
      <c r="C29" s="54">
        <v>9</v>
      </c>
      <c r="D29" s="31" t="s">
        <v>955</v>
      </c>
      <c r="E29" s="54">
        <v>24</v>
      </c>
      <c r="F29" s="54">
        <v>5</v>
      </c>
      <c r="G29" s="54">
        <v>9</v>
      </c>
      <c r="H29" s="54">
        <v>3</v>
      </c>
      <c r="I29" s="57">
        <v>12</v>
      </c>
      <c r="J29" s="57">
        <v>9</v>
      </c>
      <c r="K29" s="120">
        <f t="shared" si="0"/>
        <v>41</v>
      </c>
      <c r="L29" s="33" t="s">
        <v>228</v>
      </c>
    </row>
    <row r="30" spans="1:12" x14ac:dyDescent="0.25">
      <c r="A30" s="38">
        <f>IF(D30&lt;&gt;"",MAX(A$2:A29)+1,"")</f>
        <v>28</v>
      </c>
      <c r="B30" s="35" t="s">
        <v>249</v>
      </c>
      <c r="C30" s="54">
        <v>8</v>
      </c>
      <c r="D30" s="31" t="s">
        <v>956</v>
      </c>
      <c r="E30" s="54">
        <v>8</v>
      </c>
      <c r="F30" s="54">
        <v>10</v>
      </c>
      <c r="G30" s="54">
        <v>29</v>
      </c>
      <c r="H30" s="54">
        <v>6</v>
      </c>
      <c r="I30" s="57">
        <v>32</v>
      </c>
      <c r="J30" s="57">
        <v>8</v>
      </c>
      <c r="K30" s="120">
        <f t="shared" si="0"/>
        <v>53</v>
      </c>
      <c r="L30" s="33" t="s">
        <v>245</v>
      </c>
    </row>
    <row r="31" spans="1:12" x14ac:dyDescent="0.25">
      <c r="A31" s="38">
        <f>IF(D31&lt;&gt;"",MAX(A$2:A30)+1,"")</f>
        <v>29</v>
      </c>
      <c r="B31" s="35" t="s">
        <v>42</v>
      </c>
      <c r="C31" s="54">
        <v>9</v>
      </c>
      <c r="D31" s="31" t="s">
        <v>957</v>
      </c>
      <c r="E31" s="54">
        <v>7</v>
      </c>
      <c r="F31" s="54">
        <v>4</v>
      </c>
      <c r="G31" s="54">
        <v>21</v>
      </c>
      <c r="H31" s="54">
        <v>4</v>
      </c>
      <c r="I31" s="57">
        <v>12</v>
      </c>
      <c r="J31" s="57">
        <v>10</v>
      </c>
      <c r="K31" s="120">
        <f t="shared" si="0"/>
        <v>36</v>
      </c>
      <c r="L31" s="33" t="s">
        <v>245</v>
      </c>
    </row>
    <row r="32" spans="1:12" x14ac:dyDescent="0.25">
      <c r="A32" s="38">
        <f>IF(D32&lt;&gt;"",MAX(A$2:A31)+1,"")</f>
        <v>30</v>
      </c>
      <c r="B32" s="35" t="s">
        <v>249</v>
      </c>
      <c r="C32" s="54">
        <v>8</v>
      </c>
      <c r="D32" s="31" t="s">
        <v>958</v>
      </c>
      <c r="E32" s="54">
        <v>9</v>
      </c>
      <c r="F32" s="54">
        <v>28</v>
      </c>
      <c r="G32" s="54">
        <v>9</v>
      </c>
      <c r="H32" s="54">
        <v>6</v>
      </c>
      <c r="I32" s="57">
        <v>27</v>
      </c>
      <c r="J32" s="57">
        <v>8</v>
      </c>
      <c r="K32" s="120">
        <f t="shared" si="0"/>
        <v>52</v>
      </c>
      <c r="L32" s="33" t="s">
        <v>229</v>
      </c>
    </row>
  </sheetData>
  <sheetProtection sheet="1" objects="1" scenarios="1"/>
  <autoFilter ref="A2:L37" xr:uid="{F09F4812-AE9A-4070-83B5-C19FCF94E6FC}">
    <sortState xmlns:xlrd2="http://schemas.microsoft.com/office/spreadsheetml/2017/richdata2" ref="A3:L32">
      <sortCondition ref="L2:L37"/>
    </sortState>
  </autoFilter>
  <sortState xmlns:xlrd2="http://schemas.microsoft.com/office/spreadsheetml/2017/richdata2" ref="B3:L32">
    <sortCondition ref="D3:D32"/>
  </sortState>
  <mergeCells count="1">
    <mergeCell ref="N2:O2"/>
  </mergeCells>
  <conditionalFormatting sqref="B3:B32">
    <cfRule type="cellIs" dxfId="3" priority="1" operator="equal">
      <formula>"C"</formula>
    </cfRule>
    <cfRule type="cellIs" dxfId="2" priority="2" operator="equal">
      <formula>"B"</formula>
    </cfRule>
    <cfRule type="cellIs" dxfId="1" priority="3" operator="equal">
      <formula>"S"</formula>
    </cfRule>
    <cfRule type="cellIs" dxfId="0" priority="4" operator="equal">
      <formula>"A"</formula>
    </cfRule>
  </conditionalFormatting>
  <dataValidations count="2">
    <dataValidation type="list" allowBlank="1" showInputMessage="1" showErrorMessage="1" sqref="L3:L32" xr:uid="{7FE87E69-9CC2-41FC-B1BD-5E9DEFDC264D}">
      <formula1>$N$3:$N$7</formula1>
    </dataValidation>
    <dataValidation type="list" allowBlank="1" showInputMessage="1" showErrorMessage="1" sqref="B3:B32" xr:uid="{37D2B378-C6FC-4867-A5F2-A45BD149771F}">
      <formula1>"C,B,A,S"</formula1>
    </dataValidation>
  </dataValidations>
  <pageMargins left="0.7" right="0.7" top="0.75" bottom="0.75" header="0.3" footer="0.3"/>
  <pageSetup orientation="portrait" r:id="rId1"/>
  <ignoredErrors>
    <ignoredError sqref="K3:K32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C3E53-0320-4834-8C61-88454F58C2E1}">
  <sheetPr codeName="Sheet14"/>
  <dimension ref="B1:H21"/>
  <sheetViews>
    <sheetView showGridLines="0" workbookViewId="0">
      <selection activeCell="F25" sqref="F25"/>
    </sheetView>
  </sheetViews>
  <sheetFormatPr defaultRowHeight="15" x14ac:dyDescent="0.25"/>
  <cols>
    <col min="2" max="2" width="24.42578125" bestFit="1" customWidth="1"/>
    <col min="8" max="8" width="11.42578125" bestFit="1" customWidth="1"/>
  </cols>
  <sheetData>
    <row r="1" spans="2:8" s="2" customFormat="1" x14ac:dyDescent="0.25"/>
    <row r="2" spans="2:8" s="2" customFormat="1" x14ac:dyDescent="0.25">
      <c r="B2" s="8" t="s">
        <v>227</v>
      </c>
    </row>
    <row r="4" spans="2:8" x14ac:dyDescent="0.25">
      <c r="B4" s="116" t="s">
        <v>228</v>
      </c>
      <c r="C4" s="31">
        <v>3</v>
      </c>
    </row>
    <row r="5" spans="2:8" x14ac:dyDescent="0.25">
      <c r="B5" s="116" t="s">
        <v>229</v>
      </c>
      <c r="C5" s="31">
        <v>22</v>
      </c>
      <c r="G5" s="27" t="s">
        <v>235</v>
      </c>
      <c r="H5" s="27" t="s">
        <v>236</v>
      </c>
    </row>
    <row r="6" spans="2:8" x14ac:dyDescent="0.25">
      <c r="B6" s="116" t="s">
        <v>230</v>
      </c>
      <c r="C6" s="31">
        <v>5</v>
      </c>
      <c r="G6" s="129">
        <v>0</v>
      </c>
      <c r="H6" s="129">
        <v>0</v>
      </c>
    </row>
    <row r="7" spans="2:8" x14ac:dyDescent="0.25">
      <c r="B7" s="116" t="s">
        <v>231</v>
      </c>
      <c r="C7" s="31">
        <v>7</v>
      </c>
      <c r="G7" s="129">
        <v>1</v>
      </c>
      <c r="H7" s="129">
        <v>4</v>
      </c>
    </row>
    <row r="8" spans="2:8" x14ac:dyDescent="0.25">
      <c r="G8" s="129">
        <v>2</v>
      </c>
      <c r="H8" s="129">
        <v>8</v>
      </c>
    </row>
    <row r="9" spans="2:8" x14ac:dyDescent="0.25">
      <c r="B9" s="116" t="s">
        <v>232</v>
      </c>
      <c r="C9" s="31">
        <v>2</v>
      </c>
      <c r="G9" s="129">
        <v>3</v>
      </c>
      <c r="H9" s="129">
        <v>15</v>
      </c>
    </row>
    <row r="10" spans="2:8" x14ac:dyDescent="0.25">
      <c r="B10" s="116" t="s">
        <v>233</v>
      </c>
      <c r="C10" s="31">
        <v>16</v>
      </c>
      <c r="G10" s="129">
        <v>4</v>
      </c>
      <c r="H10" s="129">
        <v>25</v>
      </c>
    </row>
    <row r="11" spans="2:8" x14ac:dyDescent="0.25">
      <c r="B11" s="116" t="s">
        <v>234</v>
      </c>
      <c r="C11" s="31">
        <v>2</v>
      </c>
      <c r="G11" s="129">
        <v>5</v>
      </c>
      <c r="H11" s="129">
        <v>30</v>
      </c>
    </row>
    <row r="12" spans="2:8" x14ac:dyDescent="0.25">
      <c r="G12" s="129">
        <v>6</v>
      </c>
      <c r="H12" s="129">
        <v>35</v>
      </c>
    </row>
    <row r="13" spans="2:8" x14ac:dyDescent="0.25">
      <c r="B13" s="116" t="s">
        <v>237</v>
      </c>
      <c r="C13" s="128">
        <f>(C4+C5+C6+C7-C10+C11-C9*6)</f>
        <v>11</v>
      </c>
      <c r="G13" s="129">
        <v>7</v>
      </c>
      <c r="H13" s="129">
        <v>40</v>
      </c>
    </row>
    <row r="14" spans="2:8" x14ac:dyDescent="0.25">
      <c r="G14" s="129">
        <v>8</v>
      </c>
      <c r="H14" s="129">
        <v>45</v>
      </c>
    </row>
    <row r="15" spans="2:8" x14ac:dyDescent="0.25">
      <c r="B15" s="10" t="s">
        <v>238</v>
      </c>
      <c r="C15">
        <v>-5</v>
      </c>
      <c r="G15" s="129">
        <v>9</v>
      </c>
      <c r="H15" s="129">
        <v>50</v>
      </c>
    </row>
    <row r="16" spans="2:8" x14ac:dyDescent="0.25">
      <c r="B16" s="10" t="s">
        <v>239</v>
      </c>
      <c r="C16">
        <v>14</v>
      </c>
      <c r="G16" s="129">
        <v>10</v>
      </c>
      <c r="H16" s="129">
        <v>55</v>
      </c>
    </row>
    <row r="19" spans="2:4" x14ac:dyDescent="0.25">
      <c r="B19" t="s">
        <v>240</v>
      </c>
    </row>
    <row r="20" spans="2:4" x14ac:dyDescent="0.25">
      <c r="B20" t="s">
        <v>241</v>
      </c>
      <c r="D20" t="s">
        <v>243</v>
      </c>
    </row>
    <row r="21" spans="2:4" x14ac:dyDescent="0.25">
      <c r="B21" t="s">
        <v>242</v>
      </c>
      <c r="D21" t="s">
        <v>244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19</vt:i4>
      </vt:variant>
    </vt:vector>
  </HeadingPairs>
  <TitlesOfParts>
    <vt:vector size="31" baseType="lpstr">
      <vt:lpstr>REFINING</vt:lpstr>
      <vt:lpstr>Systems</vt:lpstr>
      <vt:lpstr>Map Coords</vt:lpstr>
      <vt:lpstr>Climate Types</vt:lpstr>
      <vt:lpstr>Recipes</vt:lpstr>
      <vt:lpstr>Blueprint Checklist</vt:lpstr>
      <vt:lpstr>PORTALS</vt:lpstr>
      <vt:lpstr>Frigate Fleet</vt:lpstr>
      <vt:lpstr>Frigate Worksheet</vt:lpstr>
      <vt:lpstr>LISTS</vt:lpstr>
      <vt:lpstr>Ships by Systems</vt:lpstr>
      <vt:lpstr>Scrapping Ships</vt:lpstr>
      <vt:lpstr>BusinessList</vt:lpstr>
      <vt:lpstr>EconomyDescriptors</vt:lpstr>
      <vt:lpstr>EconomyTable</vt:lpstr>
      <vt:lpstr>EconomyTypeTable</vt:lpstr>
      <vt:lpstr>'Ships by Systems'!FactionList</vt:lpstr>
      <vt:lpstr>FactionList</vt:lpstr>
      <vt:lpstr>GlyphList</vt:lpstr>
      <vt:lpstr>GuildList</vt:lpstr>
      <vt:lpstr>LevelTable</vt:lpstr>
      <vt:lpstr>PlanetTypeList</vt:lpstr>
      <vt:lpstr>PlanetTypeTable</vt:lpstr>
      <vt:lpstr>'Map Coords'!PointData</vt:lpstr>
      <vt:lpstr>ShipTypeList</vt:lpstr>
      <vt:lpstr>ShipTypes</vt:lpstr>
      <vt:lpstr>ShipTypeTable</vt:lpstr>
      <vt:lpstr>SolarResources</vt:lpstr>
      <vt:lpstr>SystemFactions</vt:lpstr>
      <vt:lpstr>SystemList</vt:lpstr>
      <vt:lpstr>SystemNames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Ackerman</dc:creator>
  <cp:lastModifiedBy>Ken Ackerman</cp:lastModifiedBy>
  <cp:lastPrinted>2020-12-08T11:57:07Z</cp:lastPrinted>
  <dcterms:created xsi:type="dcterms:W3CDTF">2020-10-24T18:06:43Z</dcterms:created>
  <dcterms:modified xsi:type="dcterms:W3CDTF">2021-03-06T05:31:59Z</dcterms:modified>
</cp:coreProperties>
</file>